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3" activeTab="3"/>
  </bookViews>
  <sheets>
    <sheet name="стр.1_2" sheetId="1" r:id="rId1"/>
    <sheet name="МЗ Транспортировка газа" sheetId="2" r:id="rId2"/>
    <sheet name="МЗ 2019 ПР СЖ ПРОЧИЕ" sheetId="3" r:id="rId3"/>
    <sheet name="ПЛАН на 2022" sheetId="4" r:id="rId4"/>
  </sheets>
  <definedNames>
    <definedName name="_xlnm.Print_Area" localSheetId="0">'стр.1_2'!$A$1:$CH$79</definedName>
  </definedNames>
  <calcPr fullCalcOnLoad="1"/>
</workbook>
</file>

<file path=xl/sharedStrings.xml><?xml version="1.0" encoding="utf-8"?>
<sst xmlns="http://schemas.openxmlformats.org/spreadsheetml/2006/main" count="629" uniqueCount="205">
  <si>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</si>
  <si>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</si>
  <si>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</si>
  <si>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</si>
  <si>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</si>
  <si>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</si>
  <si>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</si>
  <si>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</si>
  <si>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</si>
  <si>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</si>
  <si>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</si>
  <si>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</si>
  <si>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</si>
  <si>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</si>
  <si>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</si>
  <si>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</si>
  <si>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</si>
  <si>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</si>
  <si>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</si>
  <si>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</si>
  <si>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</si>
  <si>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</si>
  <si>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</si>
  <si>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</si>
  <si>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</si>
  <si>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</si>
  <si>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</si>
  <si>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</si>
  <si>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</si>
  <si>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</si>
  <si>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</si>
  <si>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</si>
  <si>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</si>
  <si>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</si>
  <si>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</si>
  <si>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</si>
  <si>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</si>
  <si>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</si>
  <si>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</si>
  <si>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</si>
  <si>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</si>
  <si>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</si>
  <si>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</si>
  <si>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</si>
  <si>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</si>
  <si>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</si>
  <si>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</si>
  <si>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</si>
  <si>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</si>
  <si>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</si>
  <si>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</si>
  <si>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</si>
  <si>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</si>
  <si>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</si>
  <si>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</si>
  <si>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</si>
  <si>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</si>
  <si>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</si>
  <si>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</si>
  <si>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</si>
  <si>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</si>
  <si>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</si>
  <si>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</si>
  <si>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</si>
  <si>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</si>
  <si>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</si>
  <si>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</si>
  <si>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</si>
  <si>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</si>
  <si>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</si>
  <si>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</si>
  <si>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</si>
  <si>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</si>
  <si>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</si>
  <si>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</si>
  <si>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</si>
  <si>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</si>
  <si>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</si>
  <si>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</si>
  <si>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</si>
  <si>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</si>
  <si>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</si>
  <si>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</si>
  <si>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</si>
  <si>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</si>
  <si>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</si>
  <si>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</si>
  <si>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</si>
  <si>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</si>
  <si>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</si>
  <si>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</si>
  <si>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</si>
  <si>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</si>
  <si>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</si>
  <si>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</si>
  <si>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</si>
  <si>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</si>
  <si>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</si>
  <si>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</si>
  <si>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</si>
  <si>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</si>
  <si>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</si>
  <si>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</si>
  <si>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</si>
  <si>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</si>
  <si>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</si>
  <si>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</si>
  <si>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</si>
  <si>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</si>
  <si>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</si>
  <si>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</si>
  <si>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</si>
  <si>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</si>
  <si>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</si>
  <si>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</si>
  <si>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</si>
  <si>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</si>
  <si>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</si>
  <si>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</si>
  <si>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</si>
  <si>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</si>
  <si>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</si>
  <si>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</si>
  <si>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</si>
  <si>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"Ново-Уренгоймежрайгаз"</t>
  </si>
  <si>
    <t>ЯНАО г. Новый Уренгой</t>
  </si>
  <si>
    <t>Приложение № 2</t>
  </si>
  <si>
    <t>к приказу ФАС России</t>
  </si>
  <si>
    <t>от 18 января 2019 № 38/19</t>
  </si>
  <si>
    <t>Форма 6</t>
  </si>
  <si>
    <t>за 2019</t>
  </si>
  <si>
    <t>Статьи затрат</t>
  </si>
  <si>
    <t>Природный газ</t>
  </si>
  <si>
    <t>Природный газ (ремонт вводов)</t>
  </si>
  <si>
    <t>Природный газ (ремонт по результатам диагностики)</t>
  </si>
  <si>
    <t>Сжиженный газ</t>
  </si>
  <si>
    <t>Тех.присоединение (Льготники)</t>
  </si>
  <si>
    <t>Тех.присоединение (С-7)</t>
  </si>
  <si>
    <t>Услуги</t>
  </si>
  <si>
    <t>Итого</t>
  </si>
  <si>
    <t>ТРАНСПОРТИРОВКА</t>
  </si>
  <si>
    <t>СЖИЖЕННЫЙ ГАЗ</t>
  </si>
  <si>
    <t>ПРОЧИЕ</t>
  </si>
  <si>
    <t>Автоуслуги</t>
  </si>
  <si>
    <t>Амортизация непринимаемая</t>
  </si>
  <si>
    <t>Аренда земли</t>
  </si>
  <si>
    <t>Арендная плата</t>
  </si>
  <si>
    <t>Аудиторские услуги</t>
  </si>
  <si>
    <t>Водный налог</t>
  </si>
  <si>
    <t>Водоснабжение</t>
  </si>
  <si>
    <t>Газ природный</t>
  </si>
  <si>
    <t>Газ сжиженный (технологические потери)</t>
  </si>
  <si>
    <t>Газ сжиженный (топливо)</t>
  </si>
  <si>
    <t>Гостиниц и прочих мест временного проживания</t>
  </si>
  <si>
    <t>Государственная пошлина</t>
  </si>
  <si>
    <t>ГСМ, продукты нефтепереработки</t>
  </si>
  <si>
    <t>Здравоохранение</t>
  </si>
  <si>
    <t>Земельный налог</t>
  </si>
  <si>
    <t>Кадастровые работы</t>
  </si>
  <si>
    <t>Контроль сварных соединений</t>
  </si>
  <si>
    <t>Налог на имущество</t>
  </si>
  <si>
    <t>Нотариальные и юридические услуги</t>
  </si>
  <si>
    <t>Образования</t>
  </si>
  <si>
    <t>Обязательные страховые платежи</t>
  </si>
  <si>
    <t>Оплата труда</t>
  </si>
  <si>
    <t>ОСАГО</t>
  </si>
  <si>
    <t>Пассажирский транспорт</t>
  </si>
  <si>
    <t>Периодические издания</t>
  </si>
  <si>
    <t>Почтовая и курьерская связь</t>
  </si>
  <si>
    <t>Прием и утилизация отходов</t>
  </si>
  <si>
    <t>Программное обеспечение</t>
  </si>
  <si>
    <t>Проезд в льготный отпуск</t>
  </si>
  <si>
    <t>Проезд в учебный отпуск</t>
  </si>
  <si>
    <t>Проезд по ПМП</t>
  </si>
  <si>
    <t>Расходы по договорам подряда</t>
  </si>
  <si>
    <t>Резерв на выплату  отпускных</t>
  </si>
  <si>
    <t>Ремонт зданий и сооружений</t>
  </si>
  <si>
    <t>Ремонт и ТО автотранспорта</t>
  </si>
  <si>
    <t>Ремонт и ТО оборудования</t>
  </si>
  <si>
    <t>Ремонт по результатам диагностирования</t>
  </si>
  <si>
    <t>Стирка спецодежды</t>
  </si>
  <si>
    <t>Страховые взносы</t>
  </si>
  <si>
    <t>Страховые взносы (травматизм)</t>
  </si>
  <si>
    <t>Суточные</t>
  </si>
  <si>
    <t>Сырье, материалы, запчасти</t>
  </si>
  <si>
    <t>Тепловая энергия</t>
  </si>
  <si>
    <t>Транспортный налог</t>
  </si>
  <si>
    <t>Услуги подрядных организаций</t>
  </si>
  <si>
    <t>Услуги электросвязи</t>
  </si>
  <si>
    <t>Экологические платежи по норме</t>
  </si>
  <si>
    <t>Экспертиза промышленной безопасности</t>
  </si>
  <si>
    <t>Электрическая энергия</t>
  </si>
  <si>
    <t>ПОКУПКА</t>
  </si>
  <si>
    <t>ВСЕГО ЗАТРАТЫ ПО СЧЕТУ 90</t>
  </si>
  <si>
    <t>Информация об основных показателях финансово-хозяйственной деятельности АО "НОВО-УРЕНГОЙМЕЖРАЙГАЗ" за 2019 год</t>
  </si>
  <si>
    <t>сетям в г. Новый Уренгой</t>
  </si>
  <si>
    <t>План на 2020 г.</t>
  </si>
  <si>
    <t>Факт 2019 г.</t>
  </si>
  <si>
    <t>Резерв на отпуска</t>
  </si>
  <si>
    <t>Отчисления на страховые взносы</t>
  </si>
  <si>
    <t>Отчисления на страховые взносы Резерв на отпуска</t>
  </si>
  <si>
    <t>Расшифровка материальных затрат по счету 20.01 за 2019 год (24.03.2020 г.)</t>
  </si>
  <si>
    <t xml:space="preserve">Исполнительный директор                                                                                                     С.А. Сауков </t>
  </si>
  <si>
    <t xml:space="preserve">Генеральный директор                                                                                                                                С.А. Сауков </t>
  </si>
  <si>
    <t>на 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</si>
</sst>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24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9" fillId="0" borderId="21" xfId="0" applyFont="1" applyBorder="1" applyAlignment="1">
      <alignment vertical="top" wrapText="1"/>
    </xf>
    <xf numFmtId="4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6" borderId="21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33" borderId="21" xfId="0" applyFont="1" applyFill="1" applyBorder="1" applyAlignment="1">
      <alignment vertical="top"/>
    </xf>
    <xf numFmtId="4" fontId="8" fillId="33" borderId="21" xfId="0" applyNumberFormat="1" applyFont="1" applyFill="1" applyBorder="1" applyAlignment="1">
      <alignment horizontal="right" vertical="top"/>
    </xf>
    <xf numFmtId="4" fontId="9" fillId="6" borderId="21" xfId="0" applyNumberFormat="1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170" fontId="10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170" fontId="10" fillId="0" borderId="21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8" fillId="34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/>
    </xf>
    <xf numFmtId="0" fontId="4" fillId="35" borderId="12" xfId="0" applyFont="1" applyFill="1" applyBorder="1" applyAlignment="1">
      <alignment horizontal="center" vertical="top"/>
    </xf>
    <xf numFmtId="2" fontId="4" fillId="35" borderId="1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8"/>
  <sheetViews>
    <sheetView view="pageBreakPreview" zoomScaleSheetLayoutView="100" zoomScalePageLayoutView="0" workbookViewId="0" topLeftCell="A1">
      <selection activeCell="A78" sqref="A78:IV78"/>
    </sheetView>
  </sheetViews>
  <sheetFormatPr defaultColWidth="0.875" defaultRowHeight="12.75"/>
  <cols>
    <col min="1" max="84" width="0.875" style="1" customWidth="1"/>
    <col min="85" max="85" width="4.875" style="1" customWidth="1"/>
    <col min="86" max="86" width="14.25390625" style="11" customWidth="1"/>
    <col min="87" max="16384" width="0.875" style="1" customWidth="1"/>
  </cols>
  <sheetData>
    <row r="1" spans="80:86" s="2" customFormat="1" ht="15">
      <c r="CB1" s="78" t="s">
        <v>126</v>
      </c>
      <c r="CC1" s="78"/>
      <c r="CD1" s="78"/>
      <c r="CE1" s="78"/>
      <c r="CF1" s="78"/>
      <c r="CG1" s="78"/>
      <c r="CH1" s="78"/>
    </row>
    <row r="2" spans="80:86" s="2" customFormat="1" ht="15">
      <c r="CB2" s="78" t="s">
        <v>127</v>
      </c>
      <c r="CC2" s="78"/>
      <c r="CD2" s="78"/>
      <c r="CE2" s="78"/>
      <c r="CF2" s="78"/>
      <c r="CG2" s="78"/>
      <c r="CH2" s="78"/>
    </row>
    <row r="3" spans="80:86" s="2" customFormat="1" ht="15">
      <c r="CB3" s="78" t="s">
        <v>128</v>
      </c>
      <c r="CC3" s="78"/>
      <c r="CD3" s="78"/>
      <c r="CE3" s="78"/>
      <c r="CF3" s="78"/>
      <c r="CG3" s="78"/>
      <c r="CH3" s="78"/>
    </row>
    <row r="4" spans="80:86" s="2" customFormat="1" ht="15">
      <c r="CB4" s="78"/>
      <c r="CC4" s="78"/>
      <c r="CD4" s="78"/>
      <c r="CE4" s="78"/>
      <c r="CF4" s="78"/>
      <c r="CG4" s="78"/>
      <c r="CH4" s="78"/>
    </row>
    <row r="5" spans="80:86" s="2" customFormat="1" ht="15">
      <c r="CB5" s="78" t="s">
        <v>129</v>
      </c>
      <c r="CC5" s="78"/>
      <c r="CD5" s="78"/>
      <c r="CE5" s="78"/>
      <c r="CF5" s="78"/>
      <c r="CG5" s="78"/>
      <c r="CH5" s="78"/>
    </row>
    <row r="6" s="2" customFormat="1" ht="15">
      <c r="CH6" s="10"/>
    </row>
    <row r="7" spans="1:86" s="3" customFormat="1" ht="15.75">
      <c r="A7" s="80" t="s">
        <v>64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</row>
    <row r="8" spans="1:86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81" t="s">
        <v>124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2" t="s">
        <v>130</v>
      </c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79"/>
      <c r="CF8" s="79"/>
      <c r="CG8" s="79"/>
      <c r="CH8" s="79"/>
    </row>
    <row r="9" spans="16:86" s="5" customFormat="1" ht="11.25">
      <c r="P9" s="57" t="s">
        <v>0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CH9" s="16"/>
    </row>
    <row r="10" spans="1:86" s="3" customFormat="1" ht="15.75">
      <c r="A10" s="80" t="s">
        <v>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</row>
    <row r="11" spans="1:86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6" t="s">
        <v>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64" t="s">
        <v>125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</row>
    <row r="12" spans="41:86" s="5" customFormat="1" ht="11.25">
      <c r="AO12" s="57" t="s">
        <v>73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</row>
    <row r="13" s="2" customFormat="1" ht="15.75" thickBot="1">
      <c r="CH13" s="10"/>
    </row>
    <row r="14" spans="1:86" s="5" customFormat="1" ht="22.5" customHeight="1">
      <c r="A14" s="83" t="s">
        <v>1</v>
      </c>
      <c r="B14" s="77"/>
      <c r="C14" s="77"/>
      <c r="D14" s="77"/>
      <c r="E14" s="77"/>
      <c r="F14" s="77"/>
      <c r="G14" s="77"/>
      <c r="H14" s="77"/>
      <c r="I14" s="77" t="s">
        <v>74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 t="s">
        <v>2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12" t="s">
        <v>82</v>
      </c>
    </row>
    <row r="15" spans="1:86" s="8" customFormat="1" ht="11.25" customHeight="1">
      <c r="A15" s="70">
        <v>1</v>
      </c>
      <c r="B15" s="71"/>
      <c r="C15" s="71"/>
      <c r="D15" s="71"/>
      <c r="E15" s="71"/>
      <c r="F15" s="71"/>
      <c r="G15" s="71"/>
      <c r="H15" s="72"/>
      <c r="I15" s="9"/>
      <c r="J15" s="73" t="s">
        <v>83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4"/>
      <c r="BX15" s="75" t="s">
        <v>75</v>
      </c>
      <c r="BY15" s="71"/>
      <c r="BZ15" s="71"/>
      <c r="CA15" s="71"/>
      <c r="CB15" s="71"/>
      <c r="CC15" s="71"/>
      <c r="CD15" s="71"/>
      <c r="CE15" s="71"/>
      <c r="CF15" s="71"/>
      <c r="CG15" s="72"/>
      <c r="CH15" s="17">
        <f>+CH16+CH17+CH18+CH23+CH24</f>
        <v>174128.46</v>
      </c>
    </row>
    <row r="16" spans="1:86" s="5" customFormat="1" ht="11.25">
      <c r="A16" s="70" t="s">
        <v>3</v>
      </c>
      <c r="B16" s="71"/>
      <c r="C16" s="71"/>
      <c r="D16" s="71"/>
      <c r="E16" s="71"/>
      <c r="F16" s="71"/>
      <c r="G16" s="71"/>
      <c r="H16" s="72"/>
      <c r="I16" s="9"/>
      <c r="J16" s="68" t="s">
        <v>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9"/>
      <c r="BX16" s="75" t="s">
        <v>75</v>
      </c>
      <c r="BY16" s="71"/>
      <c r="BZ16" s="71"/>
      <c r="CA16" s="71"/>
      <c r="CB16" s="71"/>
      <c r="CC16" s="71"/>
      <c r="CD16" s="71"/>
      <c r="CE16" s="71"/>
      <c r="CF16" s="71"/>
      <c r="CG16" s="72"/>
      <c r="CH16" s="13">
        <v>104401.37</v>
      </c>
    </row>
    <row r="17" spans="1:86" s="5" customFormat="1" ht="11.25">
      <c r="A17" s="70" t="s">
        <v>5</v>
      </c>
      <c r="B17" s="71"/>
      <c r="C17" s="71"/>
      <c r="D17" s="71"/>
      <c r="E17" s="71"/>
      <c r="F17" s="71"/>
      <c r="G17" s="71"/>
      <c r="H17" s="72"/>
      <c r="I17" s="9"/>
      <c r="J17" s="68" t="s">
        <v>6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9"/>
      <c r="BX17" s="75" t="s">
        <v>75</v>
      </c>
      <c r="BY17" s="71"/>
      <c r="BZ17" s="71"/>
      <c r="CA17" s="71"/>
      <c r="CB17" s="71"/>
      <c r="CC17" s="71"/>
      <c r="CD17" s="71"/>
      <c r="CE17" s="71"/>
      <c r="CF17" s="71"/>
      <c r="CG17" s="72"/>
      <c r="CH17" s="17">
        <v>25507.03</v>
      </c>
    </row>
    <row r="18" spans="1:86" s="5" customFormat="1" ht="11.25">
      <c r="A18" s="70" t="s">
        <v>7</v>
      </c>
      <c r="B18" s="71"/>
      <c r="C18" s="71"/>
      <c r="D18" s="71"/>
      <c r="E18" s="71"/>
      <c r="F18" s="71"/>
      <c r="G18" s="71"/>
      <c r="H18" s="72"/>
      <c r="I18" s="9"/>
      <c r="J18" s="68" t="s">
        <v>84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9"/>
      <c r="BX18" s="75" t="s">
        <v>75</v>
      </c>
      <c r="BY18" s="71"/>
      <c r="BZ18" s="71"/>
      <c r="CA18" s="71"/>
      <c r="CB18" s="71"/>
      <c r="CC18" s="71"/>
      <c r="CD18" s="71"/>
      <c r="CE18" s="71"/>
      <c r="CF18" s="71"/>
      <c r="CG18" s="72"/>
      <c r="CH18" s="13">
        <f>+CH19+CH20+CH21+CH22</f>
        <v>7365.660000000001</v>
      </c>
    </row>
    <row r="19" spans="1:86" s="5" customFormat="1" ht="11.25">
      <c r="A19" s="70" t="s">
        <v>8</v>
      </c>
      <c r="B19" s="71"/>
      <c r="C19" s="71"/>
      <c r="D19" s="71"/>
      <c r="E19" s="71"/>
      <c r="F19" s="71"/>
      <c r="G19" s="71"/>
      <c r="H19" s="72"/>
      <c r="I19" s="9"/>
      <c r="J19" s="73" t="s">
        <v>76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4"/>
      <c r="BX19" s="75" t="s">
        <v>75</v>
      </c>
      <c r="BY19" s="71"/>
      <c r="BZ19" s="71"/>
      <c r="CA19" s="71"/>
      <c r="CB19" s="71"/>
      <c r="CC19" s="71"/>
      <c r="CD19" s="71"/>
      <c r="CE19" s="71"/>
      <c r="CF19" s="71"/>
      <c r="CG19" s="72"/>
      <c r="CH19" s="13">
        <v>4882.91</v>
      </c>
    </row>
    <row r="20" spans="1:86" s="5" customFormat="1" ht="11.25">
      <c r="A20" s="70" t="s">
        <v>9</v>
      </c>
      <c r="B20" s="71"/>
      <c r="C20" s="71"/>
      <c r="D20" s="71"/>
      <c r="E20" s="71"/>
      <c r="F20" s="71"/>
      <c r="G20" s="71"/>
      <c r="H20" s="72"/>
      <c r="I20" s="9"/>
      <c r="J20" s="73" t="s">
        <v>85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4"/>
      <c r="BX20" s="75" t="s">
        <v>75</v>
      </c>
      <c r="BY20" s="71"/>
      <c r="BZ20" s="71"/>
      <c r="CA20" s="71"/>
      <c r="CB20" s="71"/>
      <c r="CC20" s="71"/>
      <c r="CD20" s="71"/>
      <c r="CE20" s="71"/>
      <c r="CF20" s="71"/>
      <c r="CG20" s="72"/>
      <c r="CH20" s="13">
        <v>541.69</v>
      </c>
    </row>
    <row r="21" spans="1:86" s="5" customFormat="1" ht="11.25">
      <c r="A21" s="70" t="s">
        <v>10</v>
      </c>
      <c r="B21" s="71"/>
      <c r="C21" s="71"/>
      <c r="D21" s="71"/>
      <c r="E21" s="71"/>
      <c r="F21" s="71"/>
      <c r="G21" s="71"/>
      <c r="H21" s="72"/>
      <c r="I21" s="9"/>
      <c r="J21" s="73" t="s">
        <v>86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4"/>
      <c r="BX21" s="75" t="s">
        <v>75</v>
      </c>
      <c r="BY21" s="71"/>
      <c r="BZ21" s="71"/>
      <c r="CA21" s="71"/>
      <c r="CB21" s="71"/>
      <c r="CC21" s="71"/>
      <c r="CD21" s="71"/>
      <c r="CE21" s="71"/>
      <c r="CF21" s="71"/>
      <c r="CG21" s="72"/>
      <c r="CH21" s="13">
        <v>580.68</v>
      </c>
    </row>
    <row r="22" spans="1:86" s="5" customFormat="1" ht="11.25">
      <c r="A22" s="70" t="s">
        <v>11</v>
      </c>
      <c r="B22" s="71"/>
      <c r="C22" s="71"/>
      <c r="D22" s="71"/>
      <c r="E22" s="71"/>
      <c r="F22" s="71"/>
      <c r="G22" s="71"/>
      <c r="H22" s="72"/>
      <c r="I22" s="9"/>
      <c r="J22" s="73" t="s">
        <v>30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4"/>
      <c r="BX22" s="75" t="s">
        <v>75</v>
      </c>
      <c r="BY22" s="71"/>
      <c r="BZ22" s="71"/>
      <c r="CA22" s="71"/>
      <c r="CB22" s="71"/>
      <c r="CC22" s="71"/>
      <c r="CD22" s="71"/>
      <c r="CE22" s="71"/>
      <c r="CF22" s="71"/>
      <c r="CG22" s="72"/>
      <c r="CH22" s="17">
        <v>1360.38</v>
      </c>
    </row>
    <row r="23" spans="1:86" s="5" customFormat="1" ht="11.25">
      <c r="A23" s="65" t="s">
        <v>12</v>
      </c>
      <c r="B23" s="66"/>
      <c r="C23" s="66"/>
      <c r="D23" s="66"/>
      <c r="E23" s="66"/>
      <c r="F23" s="66"/>
      <c r="G23" s="66"/>
      <c r="H23" s="76"/>
      <c r="I23" s="7"/>
      <c r="J23" s="68" t="s">
        <v>87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9"/>
      <c r="BX23" s="75" t="s">
        <v>75</v>
      </c>
      <c r="BY23" s="71"/>
      <c r="BZ23" s="71"/>
      <c r="CA23" s="71"/>
      <c r="CB23" s="71"/>
      <c r="CC23" s="71"/>
      <c r="CD23" s="71"/>
      <c r="CE23" s="71"/>
      <c r="CF23" s="71"/>
      <c r="CG23" s="72"/>
      <c r="CH23" s="13">
        <v>18575.74</v>
      </c>
    </row>
    <row r="24" spans="1:86" s="5" customFormat="1" ht="11.25">
      <c r="A24" s="65" t="s">
        <v>13</v>
      </c>
      <c r="B24" s="66"/>
      <c r="C24" s="66"/>
      <c r="D24" s="66"/>
      <c r="E24" s="66"/>
      <c r="F24" s="66"/>
      <c r="G24" s="66"/>
      <c r="H24" s="76"/>
      <c r="I24" s="7"/>
      <c r="J24" s="68" t="s">
        <v>122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9"/>
      <c r="BX24" s="75" t="s">
        <v>75</v>
      </c>
      <c r="BY24" s="71"/>
      <c r="BZ24" s="71"/>
      <c r="CA24" s="71"/>
      <c r="CB24" s="71"/>
      <c r="CC24" s="71"/>
      <c r="CD24" s="71"/>
      <c r="CE24" s="71"/>
      <c r="CF24" s="71"/>
      <c r="CG24" s="72"/>
      <c r="CH24" s="17">
        <f>+CH25+CH30+CH33+CH38+CH48+CH49</f>
        <v>18278.66</v>
      </c>
    </row>
    <row r="25" spans="1:86" s="5" customFormat="1" ht="11.25">
      <c r="A25" s="65" t="s">
        <v>14</v>
      </c>
      <c r="B25" s="66"/>
      <c r="C25" s="66"/>
      <c r="D25" s="66"/>
      <c r="E25" s="66"/>
      <c r="F25" s="66"/>
      <c r="G25" s="66"/>
      <c r="H25" s="76"/>
      <c r="I25" s="7"/>
      <c r="J25" s="68" t="s">
        <v>88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9"/>
      <c r="BX25" s="75" t="s">
        <v>75</v>
      </c>
      <c r="BY25" s="71"/>
      <c r="BZ25" s="71"/>
      <c r="CA25" s="71"/>
      <c r="CB25" s="71"/>
      <c r="CC25" s="71"/>
      <c r="CD25" s="71"/>
      <c r="CE25" s="71"/>
      <c r="CF25" s="71"/>
      <c r="CG25" s="72"/>
      <c r="CH25" s="13">
        <f>+CH26+CH27+CH28+CH29</f>
        <v>1702.16</v>
      </c>
    </row>
    <row r="26" spans="1:86" s="5" customFormat="1" ht="11.25">
      <c r="A26" s="70" t="s">
        <v>15</v>
      </c>
      <c r="B26" s="71"/>
      <c r="C26" s="71"/>
      <c r="D26" s="71"/>
      <c r="E26" s="71"/>
      <c r="F26" s="71"/>
      <c r="G26" s="71"/>
      <c r="H26" s="72"/>
      <c r="I26" s="9"/>
      <c r="J26" s="73" t="s">
        <v>89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4"/>
      <c r="BX26" s="75" t="s">
        <v>75</v>
      </c>
      <c r="BY26" s="71"/>
      <c r="BZ26" s="71"/>
      <c r="CA26" s="71"/>
      <c r="CB26" s="71"/>
      <c r="CC26" s="71"/>
      <c r="CD26" s="71"/>
      <c r="CE26" s="71"/>
      <c r="CF26" s="71"/>
      <c r="CG26" s="72"/>
      <c r="CH26" s="13">
        <v>0</v>
      </c>
    </row>
    <row r="27" spans="1:86" s="5" customFormat="1" ht="11.25">
      <c r="A27" s="70" t="s">
        <v>17</v>
      </c>
      <c r="B27" s="71"/>
      <c r="C27" s="71"/>
      <c r="D27" s="71"/>
      <c r="E27" s="71"/>
      <c r="F27" s="71"/>
      <c r="G27" s="71"/>
      <c r="H27" s="72"/>
      <c r="I27" s="9"/>
      <c r="J27" s="73" t="s">
        <v>90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4"/>
      <c r="BX27" s="75" t="s">
        <v>75</v>
      </c>
      <c r="BY27" s="71"/>
      <c r="BZ27" s="71"/>
      <c r="CA27" s="71"/>
      <c r="CB27" s="71"/>
      <c r="CC27" s="71"/>
      <c r="CD27" s="71"/>
      <c r="CE27" s="71"/>
      <c r="CF27" s="71"/>
      <c r="CG27" s="72"/>
      <c r="CH27" s="13">
        <v>611.6</v>
      </c>
    </row>
    <row r="28" spans="1:86" s="5" customFormat="1" ht="22.5" customHeight="1">
      <c r="A28" s="70" t="s">
        <v>19</v>
      </c>
      <c r="B28" s="71"/>
      <c r="C28" s="71"/>
      <c r="D28" s="71"/>
      <c r="E28" s="71"/>
      <c r="F28" s="71"/>
      <c r="G28" s="71"/>
      <c r="H28" s="72"/>
      <c r="I28" s="9"/>
      <c r="J28" s="73" t="s">
        <v>123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4"/>
      <c r="BX28" s="75" t="s">
        <v>75</v>
      </c>
      <c r="BY28" s="71"/>
      <c r="BZ28" s="71"/>
      <c r="CA28" s="71"/>
      <c r="CB28" s="71"/>
      <c r="CC28" s="71"/>
      <c r="CD28" s="71"/>
      <c r="CE28" s="71"/>
      <c r="CF28" s="71"/>
      <c r="CG28" s="72"/>
      <c r="CH28" s="13">
        <v>663.08</v>
      </c>
    </row>
    <row r="29" spans="1:86" s="5" customFormat="1" ht="11.25">
      <c r="A29" s="70" t="s">
        <v>21</v>
      </c>
      <c r="B29" s="71"/>
      <c r="C29" s="71"/>
      <c r="D29" s="71"/>
      <c r="E29" s="71"/>
      <c r="F29" s="71"/>
      <c r="G29" s="71"/>
      <c r="H29" s="72"/>
      <c r="I29" s="9"/>
      <c r="J29" s="73" t="s">
        <v>91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4"/>
      <c r="BX29" s="75" t="s">
        <v>75</v>
      </c>
      <c r="BY29" s="71"/>
      <c r="BZ29" s="71"/>
      <c r="CA29" s="71"/>
      <c r="CB29" s="71"/>
      <c r="CC29" s="71"/>
      <c r="CD29" s="71"/>
      <c r="CE29" s="71"/>
      <c r="CF29" s="71"/>
      <c r="CG29" s="72"/>
      <c r="CH29" s="13">
        <v>427.48</v>
      </c>
    </row>
    <row r="30" spans="1:86" s="5" customFormat="1" ht="11.25">
      <c r="A30" s="65" t="s">
        <v>23</v>
      </c>
      <c r="B30" s="66"/>
      <c r="C30" s="66"/>
      <c r="D30" s="66"/>
      <c r="E30" s="66"/>
      <c r="F30" s="66"/>
      <c r="G30" s="66"/>
      <c r="H30" s="76"/>
      <c r="I30" s="7"/>
      <c r="J30" s="68" t="s">
        <v>65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9"/>
      <c r="BX30" s="75" t="s">
        <v>75</v>
      </c>
      <c r="BY30" s="71"/>
      <c r="BZ30" s="71"/>
      <c r="CA30" s="71"/>
      <c r="CB30" s="71"/>
      <c r="CC30" s="71"/>
      <c r="CD30" s="71"/>
      <c r="CE30" s="71"/>
      <c r="CF30" s="71"/>
      <c r="CG30" s="72"/>
      <c r="CH30" s="13">
        <f>+CH31+CH32</f>
        <v>123.88</v>
      </c>
    </row>
    <row r="31" spans="1:86" s="5" customFormat="1" ht="22.5" customHeight="1">
      <c r="A31" s="70" t="s">
        <v>24</v>
      </c>
      <c r="B31" s="71"/>
      <c r="C31" s="71"/>
      <c r="D31" s="71"/>
      <c r="E31" s="71"/>
      <c r="F31" s="71"/>
      <c r="G31" s="71"/>
      <c r="H31" s="72"/>
      <c r="I31" s="9"/>
      <c r="J31" s="73" t="s">
        <v>66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4"/>
      <c r="BX31" s="75" t="s">
        <v>75</v>
      </c>
      <c r="BY31" s="71"/>
      <c r="BZ31" s="71"/>
      <c r="CA31" s="71"/>
      <c r="CB31" s="71"/>
      <c r="CC31" s="71"/>
      <c r="CD31" s="71"/>
      <c r="CE31" s="71"/>
      <c r="CF31" s="71"/>
      <c r="CG31" s="72"/>
      <c r="CH31" s="13">
        <v>49.28</v>
      </c>
    </row>
    <row r="32" spans="1:86" s="5" customFormat="1" ht="11.25">
      <c r="A32" s="70" t="s">
        <v>25</v>
      </c>
      <c r="B32" s="71"/>
      <c r="C32" s="71"/>
      <c r="D32" s="71"/>
      <c r="E32" s="71"/>
      <c r="F32" s="71"/>
      <c r="G32" s="71"/>
      <c r="H32" s="72"/>
      <c r="I32" s="9"/>
      <c r="J32" s="73" t="s">
        <v>92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5" t="s">
        <v>75</v>
      </c>
      <c r="BY32" s="71"/>
      <c r="BZ32" s="71"/>
      <c r="CA32" s="71"/>
      <c r="CB32" s="71"/>
      <c r="CC32" s="71"/>
      <c r="CD32" s="71"/>
      <c r="CE32" s="71"/>
      <c r="CF32" s="71"/>
      <c r="CG32" s="72"/>
      <c r="CH32" s="13">
        <v>74.6</v>
      </c>
    </row>
    <row r="33" spans="1:86" s="5" customFormat="1" ht="11.25">
      <c r="A33" s="65" t="s">
        <v>26</v>
      </c>
      <c r="B33" s="66"/>
      <c r="C33" s="66"/>
      <c r="D33" s="66"/>
      <c r="E33" s="66"/>
      <c r="F33" s="66"/>
      <c r="G33" s="66"/>
      <c r="H33" s="76"/>
      <c r="I33" s="7"/>
      <c r="J33" s="68" t="s">
        <v>93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75" t="s">
        <v>75</v>
      </c>
      <c r="BY33" s="71"/>
      <c r="BZ33" s="71"/>
      <c r="CA33" s="71"/>
      <c r="CB33" s="71"/>
      <c r="CC33" s="71"/>
      <c r="CD33" s="71"/>
      <c r="CE33" s="71"/>
      <c r="CF33" s="71"/>
      <c r="CG33" s="72"/>
      <c r="CH33" s="13">
        <f>+CH34+CH35+CH36+CH37</f>
        <v>4986.34</v>
      </c>
    </row>
    <row r="34" spans="1:86" s="5" customFormat="1" ht="11.25" customHeight="1">
      <c r="A34" s="70" t="s">
        <v>27</v>
      </c>
      <c r="B34" s="71"/>
      <c r="C34" s="71"/>
      <c r="D34" s="71"/>
      <c r="E34" s="71"/>
      <c r="F34" s="71"/>
      <c r="G34" s="71"/>
      <c r="H34" s="72"/>
      <c r="I34" s="9"/>
      <c r="J34" s="73" t="s">
        <v>38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4"/>
      <c r="BX34" s="75" t="s">
        <v>75</v>
      </c>
      <c r="BY34" s="71"/>
      <c r="BZ34" s="71"/>
      <c r="CA34" s="71"/>
      <c r="CB34" s="71"/>
      <c r="CC34" s="71"/>
      <c r="CD34" s="71"/>
      <c r="CE34" s="71"/>
      <c r="CF34" s="71"/>
      <c r="CG34" s="72"/>
      <c r="CH34" s="13">
        <v>4620.33</v>
      </c>
    </row>
    <row r="35" spans="1:86" s="5" customFormat="1" ht="11.25">
      <c r="A35" s="70" t="s">
        <v>28</v>
      </c>
      <c r="B35" s="71"/>
      <c r="C35" s="71"/>
      <c r="D35" s="71"/>
      <c r="E35" s="71"/>
      <c r="F35" s="71"/>
      <c r="G35" s="71"/>
      <c r="H35" s="72"/>
      <c r="I35" s="9"/>
      <c r="J35" s="73" t="s">
        <v>39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4"/>
      <c r="BX35" s="75" t="s">
        <v>75</v>
      </c>
      <c r="BY35" s="71"/>
      <c r="BZ35" s="71"/>
      <c r="CA35" s="71"/>
      <c r="CB35" s="71"/>
      <c r="CC35" s="71"/>
      <c r="CD35" s="71"/>
      <c r="CE35" s="71"/>
      <c r="CF35" s="71"/>
      <c r="CG35" s="72"/>
      <c r="CH35" s="13">
        <v>29.17</v>
      </c>
    </row>
    <row r="36" spans="1:86" s="5" customFormat="1" ht="11.25">
      <c r="A36" s="70" t="s">
        <v>29</v>
      </c>
      <c r="B36" s="71"/>
      <c r="C36" s="71"/>
      <c r="D36" s="71"/>
      <c r="E36" s="71"/>
      <c r="F36" s="71"/>
      <c r="G36" s="71"/>
      <c r="H36" s="72"/>
      <c r="I36" s="9"/>
      <c r="J36" s="73" t="s">
        <v>94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4"/>
      <c r="BX36" s="75" t="s">
        <v>75</v>
      </c>
      <c r="BY36" s="71"/>
      <c r="BZ36" s="71"/>
      <c r="CA36" s="71"/>
      <c r="CB36" s="71"/>
      <c r="CC36" s="71"/>
      <c r="CD36" s="71"/>
      <c r="CE36" s="71"/>
      <c r="CF36" s="71"/>
      <c r="CG36" s="72"/>
      <c r="CH36" s="13">
        <v>202.21</v>
      </c>
    </row>
    <row r="37" spans="1:86" s="5" customFormat="1" ht="11.25">
      <c r="A37" s="70" t="s">
        <v>107</v>
      </c>
      <c r="B37" s="71"/>
      <c r="C37" s="71"/>
      <c r="D37" s="71"/>
      <c r="E37" s="71"/>
      <c r="F37" s="71"/>
      <c r="G37" s="71"/>
      <c r="H37" s="72"/>
      <c r="I37" s="9"/>
      <c r="J37" s="73" t="s">
        <v>95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4"/>
      <c r="BX37" s="75" t="s">
        <v>75</v>
      </c>
      <c r="BY37" s="71"/>
      <c r="BZ37" s="71"/>
      <c r="CA37" s="71"/>
      <c r="CB37" s="71"/>
      <c r="CC37" s="71"/>
      <c r="CD37" s="71"/>
      <c r="CE37" s="71"/>
      <c r="CF37" s="71"/>
      <c r="CG37" s="72"/>
      <c r="CH37" s="13">
        <v>134.63</v>
      </c>
    </row>
    <row r="38" spans="1:86" s="5" customFormat="1" ht="11.25">
      <c r="A38" s="65" t="s">
        <v>40</v>
      </c>
      <c r="B38" s="66"/>
      <c r="C38" s="66"/>
      <c r="D38" s="66"/>
      <c r="E38" s="66"/>
      <c r="F38" s="66"/>
      <c r="G38" s="66"/>
      <c r="H38" s="76"/>
      <c r="I38" s="7"/>
      <c r="J38" s="68" t="s">
        <v>77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75" t="s">
        <v>75</v>
      </c>
      <c r="BY38" s="71"/>
      <c r="BZ38" s="71"/>
      <c r="CA38" s="71"/>
      <c r="CB38" s="71"/>
      <c r="CC38" s="71"/>
      <c r="CD38" s="71"/>
      <c r="CE38" s="71"/>
      <c r="CF38" s="71"/>
      <c r="CG38" s="72"/>
      <c r="CH38" s="13">
        <f>+CH39+CH41+CH40+CH42+CH43</f>
        <v>2532.65</v>
      </c>
    </row>
    <row r="39" spans="1:86" s="5" customFormat="1" ht="11.25" customHeight="1">
      <c r="A39" s="70" t="s">
        <v>108</v>
      </c>
      <c r="B39" s="71"/>
      <c r="C39" s="71"/>
      <c r="D39" s="71"/>
      <c r="E39" s="71"/>
      <c r="F39" s="71"/>
      <c r="G39" s="71"/>
      <c r="H39" s="72"/>
      <c r="I39" s="9"/>
      <c r="J39" s="73" t="s">
        <v>16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4"/>
      <c r="BX39" s="75" t="s">
        <v>75</v>
      </c>
      <c r="BY39" s="71"/>
      <c r="BZ39" s="71"/>
      <c r="CA39" s="71"/>
      <c r="CB39" s="71"/>
      <c r="CC39" s="71"/>
      <c r="CD39" s="71"/>
      <c r="CE39" s="71"/>
      <c r="CF39" s="71"/>
      <c r="CG39" s="72"/>
      <c r="CH39" s="13">
        <v>546.06</v>
      </c>
    </row>
    <row r="40" spans="1:86" s="5" customFormat="1" ht="11.25">
      <c r="A40" s="70" t="s">
        <v>109</v>
      </c>
      <c r="B40" s="71"/>
      <c r="C40" s="71"/>
      <c r="D40" s="71"/>
      <c r="E40" s="71"/>
      <c r="F40" s="71"/>
      <c r="G40" s="71"/>
      <c r="H40" s="72"/>
      <c r="I40" s="9"/>
      <c r="J40" s="73" t="s">
        <v>18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4"/>
      <c r="BX40" s="75" t="s">
        <v>75</v>
      </c>
      <c r="BY40" s="71"/>
      <c r="BZ40" s="71"/>
      <c r="CA40" s="71"/>
      <c r="CB40" s="71"/>
      <c r="CC40" s="71"/>
      <c r="CD40" s="71"/>
      <c r="CE40" s="71"/>
      <c r="CF40" s="71"/>
      <c r="CG40" s="72"/>
      <c r="CH40" s="13">
        <v>0</v>
      </c>
    </row>
    <row r="41" spans="1:86" s="5" customFormat="1" ht="11.25">
      <c r="A41" s="70" t="s">
        <v>110</v>
      </c>
      <c r="B41" s="71"/>
      <c r="C41" s="71"/>
      <c r="D41" s="71"/>
      <c r="E41" s="71"/>
      <c r="F41" s="71"/>
      <c r="G41" s="71"/>
      <c r="H41" s="72"/>
      <c r="I41" s="9"/>
      <c r="J41" s="73" t="s">
        <v>20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4"/>
      <c r="BX41" s="75" t="s">
        <v>75</v>
      </c>
      <c r="BY41" s="71"/>
      <c r="BZ41" s="71"/>
      <c r="CA41" s="71"/>
      <c r="CB41" s="71"/>
      <c r="CC41" s="71"/>
      <c r="CD41" s="71"/>
      <c r="CE41" s="71"/>
      <c r="CF41" s="71"/>
      <c r="CG41" s="72"/>
      <c r="CH41" s="13">
        <v>512.36</v>
      </c>
    </row>
    <row r="42" spans="1:86" s="5" customFormat="1" ht="11.25">
      <c r="A42" s="70" t="s">
        <v>111</v>
      </c>
      <c r="B42" s="71"/>
      <c r="C42" s="71"/>
      <c r="D42" s="71"/>
      <c r="E42" s="71"/>
      <c r="F42" s="71"/>
      <c r="G42" s="71"/>
      <c r="H42" s="72"/>
      <c r="I42" s="9"/>
      <c r="J42" s="73" t="s">
        <v>22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4"/>
      <c r="BX42" s="75" t="s">
        <v>75</v>
      </c>
      <c r="BY42" s="71"/>
      <c r="BZ42" s="71"/>
      <c r="CA42" s="71"/>
      <c r="CB42" s="71"/>
      <c r="CC42" s="71"/>
      <c r="CD42" s="71"/>
      <c r="CE42" s="71"/>
      <c r="CF42" s="71"/>
      <c r="CG42" s="72"/>
      <c r="CH42" s="13">
        <v>110.19</v>
      </c>
    </row>
    <row r="43" spans="1:86" s="5" customFormat="1" ht="11.25" customHeight="1">
      <c r="A43" s="70" t="s">
        <v>112</v>
      </c>
      <c r="B43" s="71"/>
      <c r="C43" s="71"/>
      <c r="D43" s="71"/>
      <c r="E43" s="71"/>
      <c r="F43" s="71"/>
      <c r="G43" s="71"/>
      <c r="H43" s="72"/>
      <c r="I43" s="9"/>
      <c r="J43" s="73" t="s">
        <v>96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4"/>
      <c r="BX43" s="75" t="s">
        <v>75</v>
      </c>
      <c r="BY43" s="71"/>
      <c r="BZ43" s="71"/>
      <c r="CA43" s="71"/>
      <c r="CB43" s="71"/>
      <c r="CC43" s="71"/>
      <c r="CD43" s="71"/>
      <c r="CE43" s="71"/>
      <c r="CF43" s="71"/>
      <c r="CG43" s="72"/>
      <c r="CH43" s="17">
        <f>+CH44+CH45+CH46+CH47</f>
        <v>1364.04</v>
      </c>
    </row>
    <row r="44" spans="1:86" s="5" customFormat="1" ht="11.25" customHeight="1">
      <c r="A44" s="70" t="s">
        <v>113</v>
      </c>
      <c r="B44" s="71"/>
      <c r="C44" s="71"/>
      <c r="D44" s="71"/>
      <c r="E44" s="71"/>
      <c r="F44" s="71"/>
      <c r="G44" s="71"/>
      <c r="H44" s="72"/>
      <c r="I44" s="9"/>
      <c r="J44" s="73" t="s">
        <v>97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4"/>
      <c r="BX44" s="75" t="s">
        <v>75</v>
      </c>
      <c r="BY44" s="71"/>
      <c r="BZ44" s="71"/>
      <c r="CA44" s="71"/>
      <c r="CB44" s="71"/>
      <c r="CC44" s="71"/>
      <c r="CD44" s="71"/>
      <c r="CE44" s="71"/>
      <c r="CF44" s="71"/>
      <c r="CG44" s="72"/>
      <c r="CH44" s="17">
        <v>0</v>
      </c>
    </row>
    <row r="45" spans="1:86" s="5" customFormat="1" ht="22.5" customHeight="1">
      <c r="A45" s="70" t="s">
        <v>114</v>
      </c>
      <c r="B45" s="71"/>
      <c r="C45" s="71"/>
      <c r="D45" s="71"/>
      <c r="E45" s="71"/>
      <c r="F45" s="71"/>
      <c r="G45" s="71"/>
      <c r="H45" s="72"/>
      <c r="I45" s="9"/>
      <c r="J45" s="73" t="s">
        <v>98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4"/>
      <c r="BX45" s="75" t="s">
        <v>75</v>
      </c>
      <c r="BY45" s="71"/>
      <c r="BZ45" s="71"/>
      <c r="CA45" s="71"/>
      <c r="CB45" s="71"/>
      <c r="CC45" s="71"/>
      <c r="CD45" s="71"/>
      <c r="CE45" s="71"/>
      <c r="CF45" s="71"/>
      <c r="CG45" s="72"/>
      <c r="CH45" s="17">
        <v>824.9</v>
      </c>
    </row>
    <row r="46" spans="1:86" s="5" customFormat="1" ht="11.25" customHeight="1">
      <c r="A46" s="70" t="s">
        <v>115</v>
      </c>
      <c r="B46" s="71"/>
      <c r="C46" s="71"/>
      <c r="D46" s="71"/>
      <c r="E46" s="71"/>
      <c r="F46" s="71"/>
      <c r="G46" s="71"/>
      <c r="H46" s="72"/>
      <c r="I46" s="9"/>
      <c r="J46" s="73" t="s">
        <v>99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4"/>
      <c r="BX46" s="75" t="s">
        <v>75</v>
      </c>
      <c r="BY46" s="71"/>
      <c r="BZ46" s="71"/>
      <c r="CA46" s="71"/>
      <c r="CB46" s="71"/>
      <c r="CC46" s="71"/>
      <c r="CD46" s="71"/>
      <c r="CE46" s="71"/>
      <c r="CF46" s="71"/>
      <c r="CG46" s="72"/>
      <c r="CH46" s="13">
        <v>539.14</v>
      </c>
    </row>
    <row r="47" spans="1:86" s="5" customFormat="1" ht="11.25" customHeight="1">
      <c r="A47" s="70" t="s">
        <v>116</v>
      </c>
      <c r="B47" s="71"/>
      <c r="C47" s="71"/>
      <c r="D47" s="71"/>
      <c r="E47" s="71"/>
      <c r="F47" s="71"/>
      <c r="G47" s="71"/>
      <c r="H47" s="72"/>
      <c r="I47" s="9"/>
      <c r="J47" s="73" t="s">
        <v>30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4"/>
      <c r="BX47" s="75" t="s">
        <v>75</v>
      </c>
      <c r="BY47" s="71"/>
      <c r="BZ47" s="71"/>
      <c r="CA47" s="71"/>
      <c r="CB47" s="71"/>
      <c r="CC47" s="71"/>
      <c r="CD47" s="71"/>
      <c r="CE47" s="71"/>
      <c r="CF47" s="71"/>
      <c r="CG47" s="72"/>
      <c r="CH47" s="13">
        <v>0</v>
      </c>
    </row>
    <row r="48" spans="1:86" s="5" customFormat="1" ht="11.25" customHeight="1">
      <c r="A48" s="65" t="s">
        <v>41</v>
      </c>
      <c r="B48" s="66"/>
      <c r="C48" s="66"/>
      <c r="D48" s="66"/>
      <c r="E48" s="66"/>
      <c r="F48" s="66"/>
      <c r="G48" s="66"/>
      <c r="H48" s="76"/>
      <c r="I48" s="7"/>
      <c r="J48" s="68" t="s">
        <v>31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9"/>
      <c r="BX48" s="75" t="s">
        <v>75</v>
      </c>
      <c r="BY48" s="71"/>
      <c r="BZ48" s="71"/>
      <c r="CA48" s="71"/>
      <c r="CB48" s="71"/>
      <c r="CC48" s="71"/>
      <c r="CD48" s="71"/>
      <c r="CE48" s="71"/>
      <c r="CF48" s="71"/>
      <c r="CG48" s="72"/>
      <c r="CH48" s="17">
        <v>3553.48</v>
      </c>
    </row>
    <row r="49" spans="1:86" s="5" customFormat="1" ht="11.25" customHeight="1">
      <c r="A49" s="65" t="s">
        <v>42</v>
      </c>
      <c r="B49" s="66"/>
      <c r="C49" s="66"/>
      <c r="D49" s="66"/>
      <c r="E49" s="66"/>
      <c r="F49" s="66"/>
      <c r="G49" s="66"/>
      <c r="H49" s="76"/>
      <c r="I49" s="7"/>
      <c r="J49" s="68" t="s">
        <v>32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9"/>
      <c r="BX49" s="75" t="s">
        <v>75</v>
      </c>
      <c r="BY49" s="71"/>
      <c r="BZ49" s="71"/>
      <c r="CA49" s="71"/>
      <c r="CB49" s="71"/>
      <c r="CC49" s="71"/>
      <c r="CD49" s="71"/>
      <c r="CE49" s="71"/>
      <c r="CF49" s="71"/>
      <c r="CG49" s="72"/>
      <c r="CH49" s="13">
        <f>+CH50+CH51+CH52+CH53+CH54+CH55</f>
        <v>5380.15</v>
      </c>
    </row>
    <row r="50" spans="1:86" s="5" customFormat="1" ht="11.25" customHeight="1">
      <c r="A50" s="70" t="s">
        <v>43</v>
      </c>
      <c r="B50" s="71"/>
      <c r="C50" s="71"/>
      <c r="D50" s="71"/>
      <c r="E50" s="71"/>
      <c r="F50" s="71"/>
      <c r="G50" s="71"/>
      <c r="H50" s="72"/>
      <c r="I50" s="9"/>
      <c r="J50" s="73" t="s">
        <v>33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4"/>
      <c r="BX50" s="75" t="s">
        <v>75</v>
      </c>
      <c r="BY50" s="71"/>
      <c r="BZ50" s="71"/>
      <c r="CA50" s="71"/>
      <c r="CB50" s="71"/>
      <c r="CC50" s="71"/>
      <c r="CD50" s="71"/>
      <c r="CE50" s="71"/>
      <c r="CF50" s="71"/>
      <c r="CG50" s="72"/>
      <c r="CH50" s="13">
        <v>539.29</v>
      </c>
    </row>
    <row r="51" spans="1:86" s="5" customFormat="1" ht="11.25" customHeight="1">
      <c r="A51" s="70" t="s">
        <v>44</v>
      </c>
      <c r="B51" s="71"/>
      <c r="C51" s="71"/>
      <c r="D51" s="71"/>
      <c r="E51" s="71"/>
      <c r="F51" s="71"/>
      <c r="G51" s="71"/>
      <c r="H51" s="72"/>
      <c r="I51" s="9"/>
      <c r="J51" s="73" t="s">
        <v>34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4"/>
      <c r="BX51" s="75" t="s">
        <v>75</v>
      </c>
      <c r="BY51" s="71"/>
      <c r="BZ51" s="71"/>
      <c r="CA51" s="71"/>
      <c r="CB51" s="71"/>
      <c r="CC51" s="71"/>
      <c r="CD51" s="71"/>
      <c r="CE51" s="71"/>
      <c r="CF51" s="71"/>
      <c r="CG51" s="72"/>
      <c r="CH51" s="13">
        <v>983.84</v>
      </c>
    </row>
    <row r="52" spans="1:86" s="5" customFormat="1" ht="11.25" customHeight="1">
      <c r="A52" s="70" t="s">
        <v>45</v>
      </c>
      <c r="B52" s="71"/>
      <c r="C52" s="71"/>
      <c r="D52" s="71"/>
      <c r="E52" s="71"/>
      <c r="F52" s="71"/>
      <c r="G52" s="71"/>
      <c r="H52" s="72"/>
      <c r="I52" s="9"/>
      <c r="J52" s="73" t="s">
        <v>100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4"/>
      <c r="BX52" s="75" t="s">
        <v>75</v>
      </c>
      <c r="BY52" s="71"/>
      <c r="BZ52" s="71"/>
      <c r="CA52" s="71"/>
      <c r="CB52" s="71"/>
      <c r="CC52" s="71"/>
      <c r="CD52" s="71"/>
      <c r="CE52" s="71"/>
      <c r="CF52" s="71"/>
      <c r="CG52" s="72"/>
      <c r="CH52" s="13">
        <v>231.32</v>
      </c>
    </row>
    <row r="53" spans="1:86" s="5" customFormat="1" ht="11.25" customHeight="1">
      <c r="A53" s="70" t="s">
        <v>46</v>
      </c>
      <c r="B53" s="71"/>
      <c r="C53" s="71"/>
      <c r="D53" s="71"/>
      <c r="E53" s="71"/>
      <c r="F53" s="71"/>
      <c r="G53" s="71"/>
      <c r="H53" s="72"/>
      <c r="I53" s="9"/>
      <c r="J53" s="73" t="s">
        <v>101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4"/>
      <c r="BX53" s="75" t="s">
        <v>75</v>
      </c>
      <c r="BY53" s="71"/>
      <c r="BZ53" s="71"/>
      <c r="CA53" s="71"/>
      <c r="CB53" s="71"/>
      <c r="CC53" s="71"/>
      <c r="CD53" s="71"/>
      <c r="CE53" s="71"/>
      <c r="CF53" s="71"/>
      <c r="CG53" s="72"/>
      <c r="CH53" s="17">
        <v>0</v>
      </c>
    </row>
    <row r="54" spans="1:86" s="5" customFormat="1" ht="11.25" customHeight="1">
      <c r="A54" s="70" t="s">
        <v>117</v>
      </c>
      <c r="B54" s="71"/>
      <c r="C54" s="71"/>
      <c r="D54" s="71"/>
      <c r="E54" s="71"/>
      <c r="F54" s="71"/>
      <c r="G54" s="71"/>
      <c r="H54" s="72"/>
      <c r="I54" s="9"/>
      <c r="J54" s="73" t="s">
        <v>102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5" t="s">
        <v>75</v>
      </c>
      <c r="BY54" s="71"/>
      <c r="BZ54" s="71"/>
      <c r="CA54" s="71"/>
      <c r="CB54" s="71"/>
      <c r="CC54" s="71"/>
      <c r="CD54" s="71"/>
      <c r="CE54" s="71"/>
      <c r="CF54" s="71"/>
      <c r="CG54" s="72"/>
      <c r="CH54" s="17">
        <v>0</v>
      </c>
    </row>
    <row r="55" spans="1:86" s="5" customFormat="1" ht="11.25" customHeight="1">
      <c r="A55" s="70" t="s">
        <v>118</v>
      </c>
      <c r="B55" s="71"/>
      <c r="C55" s="71"/>
      <c r="D55" s="71"/>
      <c r="E55" s="71"/>
      <c r="F55" s="71"/>
      <c r="G55" s="71"/>
      <c r="H55" s="72"/>
      <c r="I55" s="9"/>
      <c r="J55" s="73" t="s">
        <v>30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4"/>
      <c r="BX55" s="75" t="s">
        <v>75</v>
      </c>
      <c r="BY55" s="71"/>
      <c r="BZ55" s="71"/>
      <c r="CA55" s="71"/>
      <c r="CB55" s="71"/>
      <c r="CC55" s="71"/>
      <c r="CD55" s="71"/>
      <c r="CE55" s="71"/>
      <c r="CF55" s="71"/>
      <c r="CG55" s="72"/>
      <c r="CH55" s="13">
        <v>3625.7</v>
      </c>
    </row>
    <row r="56" spans="1:86" s="5" customFormat="1" ht="11.25" customHeight="1">
      <c r="A56" s="65">
        <v>2</v>
      </c>
      <c r="B56" s="66"/>
      <c r="C56" s="66"/>
      <c r="D56" s="66"/>
      <c r="E56" s="66"/>
      <c r="F56" s="66"/>
      <c r="G56" s="66"/>
      <c r="H56" s="76"/>
      <c r="I56" s="7"/>
      <c r="J56" s="68" t="s">
        <v>35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9"/>
      <c r="BX56" s="75" t="s">
        <v>75</v>
      </c>
      <c r="BY56" s="71"/>
      <c r="BZ56" s="71"/>
      <c r="CA56" s="71"/>
      <c r="CB56" s="71"/>
      <c r="CC56" s="71"/>
      <c r="CD56" s="71"/>
      <c r="CE56" s="71"/>
      <c r="CF56" s="71"/>
      <c r="CG56" s="72"/>
      <c r="CH56" s="17">
        <v>0</v>
      </c>
    </row>
    <row r="57" spans="1:86" s="5" customFormat="1" ht="11.25" customHeight="1">
      <c r="A57" s="65">
        <v>3</v>
      </c>
      <c r="B57" s="66"/>
      <c r="C57" s="66"/>
      <c r="D57" s="66"/>
      <c r="E57" s="66"/>
      <c r="F57" s="66"/>
      <c r="G57" s="66"/>
      <c r="H57" s="76"/>
      <c r="I57" s="7"/>
      <c r="J57" s="68" t="s">
        <v>78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9"/>
      <c r="BX57" s="75" t="s">
        <v>75</v>
      </c>
      <c r="BY57" s="71"/>
      <c r="BZ57" s="71"/>
      <c r="CA57" s="71"/>
      <c r="CB57" s="71"/>
      <c r="CC57" s="71"/>
      <c r="CD57" s="71"/>
      <c r="CE57" s="71"/>
      <c r="CF57" s="71"/>
      <c r="CG57" s="72"/>
      <c r="CH57" s="13">
        <v>3171.17</v>
      </c>
    </row>
    <row r="58" spans="1:86" s="5" customFormat="1" ht="11.25" customHeight="1">
      <c r="A58" s="70" t="s">
        <v>47</v>
      </c>
      <c r="B58" s="71"/>
      <c r="C58" s="71"/>
      <c r="D58" s="71"/>
      <c r="E58" s="71"/>
      <c r="F58" s="71"/>
      <c r="G58" s="71"/>
      <c r="H58" s="72"/>
      <c r="I58" s="9"/>
      <c r="J58" s="73" t="s">
        <v>36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4"/>
      <c r="BX58" s="75" t="s">
        <v>75</v>
      </c>
      <c r="BY58" s="71"/>
      <c r="BZ58" s="71"/>
      <c r="CA58" s="71"/>
      <c r="CB58" s="71"/>
      <c r="CC58" s="71"/>
      <c r="CD58" s="71"/>
      <c r="CE58" s="71"/>
      <c r="CF58" s="71"/>
      <c r="CG58" s="72"/>
      <c r="CH58" s="17">
        <v>733.43</v>
      </c>
    </row>
    <row r="59" spans="1:86" s="5" customFormat="1" ht="11.25" customHeight="1">
      <c r="A59" s="70" t="s">
        <v>48</v>
      </c>
      <c r="B59" s="71"/>
      <c r="C59" s="71"/>
      <c r="D59" s="71"/>
      <c r="E59" s="71"/>
      <c r="F59" s="71"/>
      <c r="G59" s="71"/>
      <c r="H59" s="72"/>
      <c r="I59" s="9"/>
      <c r="J59" s="73" t="s">
        <v>103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4"/>
      <c r="BX59" s="75" t="s">
        <v>75</v>
      </c>
      <c r="BY59" s="71"/>
      <c r="BZ59" s="71"/>
      <c r="CA59" s="71"/>
      <c r="CB59" s="71"/>
      <c r="CC59" s="71"/>
      <c r="CD59" s="71"/>
      <c r="CE59" s="71"/>
      <c r="CF59" s="71"/>
      <c r="CG59" s="72"/>
      <c r="CH59" s="17">
        <v>0</v>
      </c>
    </row>
    <row r="60" spans="1:86" s="5" customFormat="1" ht="11.25">
      <c r="A60" s="70" t="s">
        <v>49</v>
      </c>
      <c r="B60" s="71"/>
      <c r="C60" s="71"/>
      <c r="D60" s="71"/>
      <c r="E60" s="71"/>
      <c r="F60" s="71"/>
      <c r="G60" s="71"/>
      <c r="H60" s="72"/>
      <c r="I60" s="9"/>
      <c r="J60" s="73" t="s">
        <v>37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4"/>
      <c r="BX60" s="75" t="s">
        <v>75</v>
      </c>
      <c r="BY60" s="71"/>
      <c r="BZ60" s="71"/>
      <c r="CA60" s="71"/>
      <c r="CB60" s="71"/>
      <c r="CC60" s="71"/>
      <c r="CD60" s="71"/>
      <c r="CE60" s="71"/>
      <c r="CF60" s="71"/>
      <c r="CG60" s="72"/>
      <c r="CH60" s="17">
        <v>983.61</v>
      </c>
    </row>
    <row r="61" spans="1:86" s="5" customFormat="1" ht="11.25">
      <c r="A61" s="70" t="s">
        <v>50</v>
      </c>
      <c r="B61" s="71"/>
      <c r="C61" s="71"/>
      <c r="D61" s="71"/>
      <c r="E61" s="71"/>
      <c r="F61" s="71"/>
      <c r="G61" s="71"/>
      <c r="H61" s="72"/>
      <c r="I61" s="9"/>
      <c r="J61" s="73" t="s">
        <v>104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4"/>
      <c r="BX61" s="75" t="s">
        <v>75</v>
      </c>
      <c r="BY61" s="71"/>
      <c r="BZ61" s="71"/>
      <c r="CA61" s="71"/>
      <c r="CB61" s="71"/>
      <c r="CC61" s="71"/>
      <c r="CD61" s="71"/>
      <c r="CE61" s="71"/>
      <c r="CF61" s="71"/>
      <c r="CG61" s="72"/>
      <c r="CH61" s="17">
        <v>0</v>
      </c>
    </row>
    <row r="62" spans="1:86" s="5" customFormat="1" ht="11.25">
      <c r="A62" s="70" t="s">
        <v>119</v>
      </c>
      <c r="B62" s="71"/>
      <c r="C62" s="71"/>
      <c r="D62" s="71"/>
      <c r="E62" s="71"/>
      <c r="F62" s="71"/>
      <c r="G62" s="71"/>
      <c r="H62" s="72"/>
      <c r="I62" s="9"/>
      <c r="J62" s="73" t="s">
        <v>51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4"/>
      <c r="BX62" s="75" t="s">
        <v>75</v>
      </c>
      <c r="BY62" s="71"/>
      <c r="BZ62" s="71"/>
      <c r="CA62" s="71"/>
      <c r="CB62" s="71"/>
      <c r="CC62" s="71"/>
      <c r="CD62" s="71"/>
      <c r="CE62" s="71"/>
      <c r="CF62" s="71"/>
      <c r="CG62" s="72"/>
      <c r="CH62" s="17">
        <v>1454.13</v>
      </c>
    </row>
    <row r="63" spans="1:86" s="5" customFormat="1" ht="11.25">
      <c r="A63" s="65">
        <v>4</v>
      </c>
      <c r="B63" s="66"/>
      <c r="C63" s="66"/>
      <c r="D63" s="66"/>
      <c r="E63" s="66"/>
      <c r="F63" s="66"/>
      <c r="G63" s="66"/>
      <c r="H63" s="76"/>
      <c r="I63" s="7"/>
      <c r="J63" s="68" t="s">
        <v>67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9"/>
      <c r="BX63" s="75" t="s">
        <v>75</v>
      </c>
      <c r="BY63" s="71"/>
      <c r="BZ63" s="71"/>
      <c r="CA63" s="71"/>
      <c r="CB63" s="71"/>
      <c r="CC63" s="71"/>
      <c r="CD63" s="71"/>
      <c r="CE63" s="71"/>
      <c r="CF63" s="71"/>
      <c r="CG63" s="72"/>
      <c r="CH63" s="13">
        <v>0</v>
      </c>
    </row>
    <row r="64" spans="1:86" s="5" customFormat="1" ht="11.25">
      <c r="A64" s="65" t="s">
        <v>53</v>
      </c>
      <c r="B64" s="66"/>
      <c r="C64" s="66"/>
      <c r="D64" s="66"/>
      <c r="E64" s="66"/>
      <c r="F64" s="66"/>
      <c r="G64" s="66"/>
      <c r="H64" s="76"/>
      <c r="I64" s="7"/>
      <c r="J64" s="68" t="s">
        <v>52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75" t="s">
        <v>75</v>
      </c>
      <c r="BY64" s="71"/>
      <c r="BZ64" s="71"/>
      <c r="CA64" s="71"/>
      <c r="CB64" s="71"/>
      <c r="CC64" s="71"/>
      <c r="CD64" s="71"/>
      <c r="CE64" s="71"/>
      <c r="CF64" s="71"/>
      <c r="CG64" s="72"/>
      <c r="CH64" s="13">
        <f>+CH67+CH68</f>
        <v>0</v>
      </c>
    </row>
    <row r="65" spans="1:86" s="5" customFormat="1" ht="11.25">
      <c r="A65" s="70" t="s">
        <v>68</v>
      </c>
      <c r="B65" s="71"/>
      <c r="C65" s="71"/>
      <c r="D65" s="71"/>
      <c r="E65" s="71"/>
      <c r="F65" s="71"/>
      <c r="G65" s="71"/>
      <c r="H65" s="72"/>
      <c r="I65" s="9"/>
      <c r="J65" s="73" t="s">
        <v>54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4"/>
      <c r="BX65" s="75" t="s">
        <v>75</v>
      </c>
      <c r="BY65" s="71"/>
      <c r="BZ65" s="71"/>
      <c r="CA65" s="71"/>
      <c r="CB65" s="71"/>
      <c r="CC65" s="71"/>
      <c r="CD65" s="71"/>
      <c r="CE65" s="71"/>
      <c r="CF65" s="71"/>
      <c r="CG65" s="72"/>
      <c r="CH65" s="13">
        <v>0</v>
      </c>
    </row>
    <row r="66" spans="1:86" s="5" customFormat="1" ht="11.25">
      <c r="A66" s="70" t="s">
        <v>69</v>
      </c>
      <c r="B66" s="71"/>
      <c r="C66" s="71"/>
      <c r="D66" s="71"/>
      <c r="E66" s="71"/>
      <c r="F66" s="71"/>
      <c r="G66" s="71"/>
      <c r="H66" s="72"/>
      <c r="I66" s="9"/>
      <c r="J66" s="73" t="s">
        <v>55</v>
      </c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4"/>
      <c r="BX66" s="75" t="s">
        <v>75</v>
      </c>
      <c r="BY66" s="71"/>
      <c r="BZ66" s="71"/>
      <c r="CA66" s="71"/>
      <c r="CB66" s="71"/>
      <c r="CC66" s="71"/>
      <c r="CD66" s="71"/>
      <c r="CE66" s="71"/>
      <c r="CF66" s="71"/>
      <c r="CG66" s="72"/>
      <c r="CH66" s="13">
        <v>0</v>
      </c>
    </row>
    <row r="67" spans="1:86" s="5" customFormat="1" ht="11.25">
      <c r="A67" s="70" t="s">
        <v>120</v>
      </c>
      <c r="B67" s="71"/>
      <c r="C67" s="71"/>
      <c r="D67" s="71"/>
      <c r="E67" s="71"/>
      <c r="F67" s="71"/>
      <c r="G67" s="71"/>
      <c r="H67" s="72"/>
      <c r="I67" s="9"/>
      <c r="J67" s="73" t="s">
        <v>56</v>
      </c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4"/>
      <c r="BX67" s="75" t="s">
        <v>75</v>
      </c>
      <c r="BY67" s="71"/>
      <c r="BZ67" s="71"/>
      <c r="CA67" s="71"/>
      <c r="CB67" s="71"/>
      <c r="CC67" s="71"/>
      <c r="CD67" s="71"/>
      <c r="CE67" s="71"/>
      <c r="CF67" s="71"/>
      <c r="CG67" s="72"/>
      <c r="CH67" s="13">
        <v>0</v>
      </c>
    </row>
    <row r="68" spans="1:86" s="5" customFormat="1" ht="22.5" customHeight="1">
      <c r="A68" s="70" t="s">
        <v>121</v>
      </c>
      <c r="B68" s="71"/>
      <c r="C68" s="71"/>
      <c r="D68" s="71"/>
      <c r="E68" s="71"/>
      <c r="F68" s="71"/>
      <c r="G68" s="71"/>
      <c r="H68" s="72"/>
      <c r="I68" s="9"/>
      <c r="J68" s="73" t="s">
        <v>105</v>
      </c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4"/>
      <c r="BX68" s="75" t="s">
        <v>75</v>
      </c>
      <c r="BY68" s="71"/>
      <c r="BZ68" s="71"/>
      <c r="CA68" s="71"/>
      <c r="CB68" s="71"/>
      <c r="CC68" s="71"/>
      <c r="CD68" s="71"/>
      <c r="CE68" s="71"/>
      <c r="CF68" s="71"/>
      <c r="CG68" s="72"/>
      <c r="CH68" s="13">
        <v>0</v>
      </c>
    </row>
    <row r="69" spans="1:86" s="5" customFormat="1" ht="11.25">
      <c r="A69" s="65" t="s">
        <v>79</v>
      </c>
      <c r="B69" s="66"/>
      <c r="C69" s="66"/>
      <c r="D69" s="66"/>
      <c r="E69" s="66"/>
      <c r="F69" s="66"/>
      <c r="G69" s="66"/>
      <c r="H69" s="76"/>
      <c r="I69" s="7"/>
      <c r="J69" s="68" t="s">
        <v>57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9"/>
      <c r="BX69" s="75" t="s">
        <v>75</v>
      </c>
      <c r="BY69" s="71"/>
      <c r="BZ69" s="71"/>
      <c r="CA69" s="71"/>
      <c r="CB69" s="71"/>
      <c r="CC69" s="71"/>
      <c r="CD69" s="71"/>
      <c r="CE69" s="71"/>
      <c r="CF69" s="71"/>
      <c r="CG69" s="72"/>
      <c r="CH69" s="13">
        <v>0</v>
      </c>
    </row>
    <row r="70" spans="1:86" s="5" customFormat="1" ht="11.25">
      <c r="A70" s="65">
        <v>5</v>
      </c>
      <c r="B70" s="66"/>
      <c r="C70" s="66"/>
      <c r="D70" s="66"/>
      <c r="E70" s="66"/>
      <c r="F70" s="66"/>
      <c r="G70" s="66"/>
      <c r="H70" s="76"/>
      <c r="I70" s="7"/>
      <c r="J70" s="68" t="s">
        <v>58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9"/>
      <c r="BX70" s="75" t="s">
        <v>75</v>
      </c>
      <c r="BY70" s="71"/>
      <c r="BZ70" s="71"/>
      <c r="CA70" s="71"/>
      <c r="CB70" s="71"/>
      <c r="CC70" s="71"/>
      <c r="CD70" s="71"/>
      <c r="CE70" s="71"/>
      <c r="CF70" s="71"/>
      <c r="CG70" s="72"/>
      <c r="CH70" s="13">
        <v>132880.62</v>
      </c>
    </row>
    <row r="71" spans="1:86" s="5" customFormat="1" ht="11.25">
      <c r="A71" s="65" t="s">
        <v>59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7"/>
    </row>
    <row r="72" spans="1:86" s="5" customFormat="1" ht="11.25" customHeight="1">
      <c r="A72" s="70">
        <v>1</v>
      </c>
      <c r="B72" s="71"/>
      <c r="C72" s="71"/>
      <c r="D72" s="71"/>
      <c r="E72" s="71"/>
      <c r="F72" s="71"/>
      <c r="G72" s="71"/>
      <c r="H72" s="72"/>
      <c r="I72" s="9"/>
      <c r="J72" s="73" t="s">
        <v>60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4"/>
      <c r="BX72" s="75" t="s">
        <v>70</v>
      </c>
      <c r="BY72" s="71"/>
      <c r="BZ72" s="71"/>
      <c r="CA72" s="71"/>
      <c r="CB72" s="71"/>
      <c r="CC72" s="71"/>
      <c r="CD72" s="71"/>
      <c r="CE72" s="71"/>
      <c r="CF72" s="71"/>
      <c r="CG72" s="72"/>
      <c r="CH72" s="13">
        <v>102</v>
      </c>
    </row>
    <row r="73" spans="1:86" s="5" customFormat="1" ht="11.25">
      <c r="A73" s="70">
        <v>2</v>
      </c>
      <c r="B73" s="71"/>
      <c r="C73" s="71"/>
      <c r="D73" s="71"/>
      <c r="E73" s="71"/>
      <c r="F73" s="71"/>
      <c r="G73" s="71"/>
      <c r="H73" s="72"/>
      <c r="I73" s="9"/>
      <c r="J73" s="73" t="s">
        <v>61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4"/>
      <c r="BX73" s="75" t="s">
        <v>62</v>
      </c>
      <c r="BY73" s="71"/>
      <c r="BZ73" s="71"/>
      <c r="CA73" s="71"/>
      <c r="CB73" s="71"/>
      <c r="CC73" s="71"/>
      <c r="CD73" s="71"/>
      <c r="CE73" s="71"/>
      <c r="CF73" s="71"/>
      <c r="CG73" s="72"/>
      <c r="CH73" s="13">
        <v>205.87</v>
      </c>
    </row>
    <row r="74" spans="1:86" s="5" customFormat="1" ht="11.25">
      <c r="A74" s="70">
        <v>3</v>
      </c>
      <c r="B74" s="71"/>
      <c r="C74" s="71"/>
      <c r="D74" s="71"/>
      <c r="E74" s="71"/>
      <c r="F74" s="71"/>
      <c r="G74" s="71"/>
      <c r="H74" s="72"/>
      <c r="I74" s="9"/>
      <c r="J74" s="73" t="s">
        <v>106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4"/>
      <c r="BX74" s="75" t="s">
        <v>80</v>
      </c>
      <c r="BY74" s="71"/>
      <c r="BZ74" s="71"/>
      <c r="CA74" s="71"/>
      <c r="CB74" s="71"/>
      <c r="CC74" s="71"/>
      <c r="CD74" s="71"/>
      <c r="CE74" s="71"/>
      <c r="CF74" s="71"/>
      <c r="CG74" s="72"/>
      <c r="CH74" s="13">
        <v>55</v>
      </c>
    </row>
    <row r="75" spans="1:86" s="5" customFormat="1" ht="12" thickBot="1">
      <c r="A75" s="58">
        <v>4</v>
      </c>
      <c r="B75" s="59"/>
      <c r="C75" s="59"/>
      <c r="D75" s="59"/>
      <c r="E75" s="59"/>
      <c r="F75" s="59"/>
      <c r="G75" s="59"/>
      <c r="H75" s="60"/>
      <c r="I75" s="14"/>
      <c r="J75" s="61" t="s">
        <v>81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2"/>
      <c r="BX75" s="63" t="s">
        <v>63</v>
      </c>
      <c r="BY75" s="59"/>
      <c r="BZ75" s="59"/>
      <c r="CA75" s="59"/>
      <c r="CB75" s="59"/>
      <c r="CC75" s="59"/>
      <c r="CD75" s="59"/>
      <c r="CE75" s="59"/>
      <c r="CF75" s="59"/>
      <c r="CG75" s="60"/>
      <c r="CH75" s="15">
        <v>43.01</v>
      </c>
    </row>
    <row r="78" ht="12.75">
      <c r="A78" s="1" t="s">
        <v>202</v>
      </c>
    </row>
  </sheetData>
  <sheetProtection/>
  <mergeCells count="197">
    <mergeCell ref="BX15:CG15"/>
    <mergeCell ref="A7:CH7"/>
    <mergeCell ref="P8:BR8"/>
    <mergeCell ref="BS8:CD8"/>
    <mergeCell ref="A64:H64"/>
    <mergeCell ref="J62:BW62"/>
    <mergeCell ref="J64:BW64"/>
    <mergeCell ref="J61:BW61"/>
    <mergeCell ref="A14:H14"/>
    <mergeCell ref="I14:BW14"/>
    <mergeCell ref="CB5:CH5"/>
    <mergeCell ref="CB1:CH1"/>
    <mergeCell ref="CB2:CH2"/>
    <mergeCell ref="CB3:CH3"/>
    <mergeCell ref="CB4:CH4"/>
    <mergeCell ref="J67:BW67"/>
    <mergeCell ref="J18:BW18"/>
    <mergeCell ref="BX18:CG18"/>
    <mergeCell ref="CE8:CH8"/>
    <mergeCell ref="A10:CH10"/>
    <mergeCell ref="A66:H66"/>
    <mergeCell ref="BX66:CG66"/>
    <mergeCell ref="BX67:CG67"/>
    <mergeCell ref="BX61:CG61"/>
    <mergeCell ref="BX62:CG62"/>
    <mergeCell ref="A61:H61"/>
    <mergeCell ref="A62:H62"/>
    <mergeCell ref="A63:H63"/>
    <mergeCell ref="BX65:CG65"/>
    <mergeCell ref="A65:H65"/>
    <mergeCell ref="BX14:CG14"/>
    <mergeCell ref="J15:BW15"/>
    <mergeCell ref="A15:H15"/>
    <mergeCell ref="A42:H42"/>
    <mergeCell ref="J42:BW42"/>
    <mergeCell ref="BX42:CG42"/>
    <mergeCell ref="A41:H41"/>
    <mergeCell ref="J41:BW41"/>
    <mergeCell ref="A16:H16"/>
    <mergeCell ref="J16:BW16"/>
    <mergeCell ref="BX16:CG16"/>
    <mergeCell ref="A40:H40"/>
    <mergeCell ref="J40:BW40"/>
    <mergeCell ref="BX40:CG40"/>
    <mergeCell ref="A17:H17"/>
    <mergeCell ref="J17:BW17"/>
    <mergeCell ref="BX17:CG17"/>
    <mergeCell ref="A18:H18"/>
    <mergeCell ref="A19:H19"/>
    <mergeCell ref="J19:BW19"/>
    <mergeCell ref="BX19:CG19"/>
    <mergeCell ref="A20:H20"/>
    <mergeCell ref="J20:BW20"/>
    <mergeCell ref="BX20:CG20"/>
    <mergeCell ref="A21:H21"/>
    <mergeCell ref="J21:BW21"/>
    <mergeCell ref="BX21:CG21"/>
    <mergeCell ref="A22:H22"/>
    <mergeCell ref="J22:BW22"/>
    <mergeCell ref="BX22:CG22"/>
    <mergeCell ref="A23:H23"/>
    <mergeCell ref="J23:BW23"/>
    <mergeCell ref="BX23:CG23"/>
    <mergeCell ref="A24:H24"/>
    <mergeCell ref="J24:BW24"/>
    <mergeCell ref="BX24:CG24"/>
    <mergeCell ref="A25:H25"/>
    <mergeCell ref="J25:BW25"/>
    <mergeCell ref="BX25:CG25"/>
    <mergeCell ref="A26:H26"/>
    <mergeCell ref="J26:BW26"/>
    <mergeCell ref="BX26:CG26"/>
    <mergeCell ref="A27:H27"/>
    <mergeCell ref="J27:BW27"/>
    <mergeCell ref="BX27:CG27"/>
    <mergeCell ref="A28:H28"/>
    <mergeCell ref="J28:BW28"/>
    <mergeCell ref="BX28:CG28"/>
    <mergeCell ref="A29:H29"/>
    <mergeCell ref="J29:BW29"/>
    <mergeCell ref="BX29:CG29"/>
    <mergeCell ref="A30:H30"/>
    <mergeCell ref="J30:BW30"/>
    <mergeCell ref="BX30:CG30"/>
    <mergeCell ref="A31:H31"/>
    <mergeCell ref="J31:BW31"/>
    <mergeCell ref="BX31:CG31"/>
    <mergeCell ref="A32:H32"/>
    <mergeCell ref="J32:BW32"/>
    <mergeCell ref="BX32:CG32"/>
    <mergeCell ref="A33:H33"/>
    <mergeCell ref="J33:BW33"/>
    <mergeCell ref="BX33:CG33"/>
    <mergeCell ref="A34:H34"/>
    <mergeCell ref="J34:BW34"/>
    <mergeCell ref="BX34:CG34"/>
    <mergeCell ref="A35:H35"/>
    <mergeCell ref="J35:BW35"/>
    <mergeCell ref="BX35:CG35"/>
    <mergeCell ref="A36:H36"/>
    <mergeCell ref="J36:BW36"/>
    <mergeCell ref="BX36:CG36"/>
    <mergeCell ref="A37:H37"/>
    <mergeCell ref="J37:BW37"/>
    <mergeCell ref="BX37:CG37"/>
    <mergeCell ref="A38:H38"/>
    <mergeCell ref="J38:BW38"/>
    <mergeCell ref="BX38:CG38"/>
    <mergeCell ref="A39:H39"/>
    <mergeCell ref="J39:BW39"/>
    <mergeCell ref="BX39:CG39"/>
    <mergeCell ref="A43:H43"/>
    <mergeCell ref="J43:BW43"/>
    <mergeCell ref="BX43:CG43"/>
    <mergeCell ref="BX41:CG41"/>
    <mergeCell ref="A44:H44"/>
    <mergeCell ref="J44:BW44"/>
    <mergeCell ref="BX44:CG44"/>
    <mergeCell ref="A45:H45"/>
    <mergeCell ref="J45:BW45"/>
    <mergeCell ref="BX45:CG45"/>
    <mergeCell ref="A46:H46"/>
    <mergeCell ref="J46:BW46"/>
    <mergeCell ref="BX46:CG46"/>
    <mergeCell ref="A47:H47"/>
    <mergeCell ref="J47:BW47"/>
    <mergeCell ref="BX47:CG47"/>
    <mergeCell ref="A48:H48"/>
    <mergeCell ref="J48:BW48"/>
    <mergeCell ref="BX48:CG48"/>
    <mergeCell ref="A49:H49"/>
    <mergeCell ref="J49:BW49"/>
    <mergeCell ref="BX49:CG49"/>
    <mergeCell ref="A50:H50"/>
    <mergeCell ref="J50:BW50"/>
    <mergeCell ref="BX50:CG50"/>
    <mergeCell ref="A51:H51"/>
    <mergeCell ref="J51:BW51"/>
    <mergeCell ref="BX51:CG51"/>
    <mergeCell ref="A52:H52"/>
    <mergeCell ref="J52:BW52"/>
    <mergeCell ref="BX52:CG52"/>
    <mergeCell ref="A53:H53"/>
    <mergeCell ref="J53:BW53"/>
    <mergeCell ref="BX53:CG53"/>
    <mergeCell ref="A54:H54"/>
    <mergeCell ref="J54:BW54"/>
    <mergeCell ref="BX54:CG54"/>
    <mergeCell ref="A58:H58"/>
    <mergeCell ref="J58:BW58"/>
    <mergeCell ref="BX58:CG58"/>
    <mergeCell ref="A55:H55"/>
    <mergeCell ref="J55:BW55"/>
    <mergeCell ref="BX55:CG55"/>
    <mergeCell ref="A56:H56"/>
    <mergeCell ref="J56:BW56"/>
    <mergeCell ref="BX56:CG56"/>
    <mergeCell ref="A69:H69"/>
    <mergeCell ref="A70:H70"/>
    <mergeCell ref="J70:BW70"/>
    <mergeCell ref="A57:H57"/>
    <mergeCell ref="J57:BW57"/>
    <mergeCell ref="BX57:CG57"/>
    <mergeCell ref="BX68:CG68"/>
    <mergeCell ref="A67:H67"/>
    <mergeCell ref="J65:BW65"/>
    <mergeCell ref="J66:BW66"/>
    <mergeCell ref="BX73:CG73"/>
    <mergeCell ref="A74:H74"/>
    <mergeCell ref="J74:BW74"/>
    <mergeCell ref="BX74:CG74"/>
    <mergeCell ref="A59:H59"/>
    <mergeCell ref="J59:BW59"/>
    <mergeCell ref="BX59:CG59"/>
    <mergeCell ref="J72:BW72"/>
    <mergeCell ref="BX72:CG72"/>
    <mergeCell ref="BX63:CG63"/>
    <mergeCell ref="A60:H60"/>
    <mergeCell ref="J60:BW60"/>
    <mergeCell ref="BX60:CG60"/>
    <mergeCell ref="A68:H68"/>
    <mergeCell ref="J68:BW68"/>
    <mergeCell ref="A72:H72"/>
    <mergeCell ref="BX69:CG69"/>
    <mergeCell ref="BX70:CG70"/>
    <mergeCell ref="J63:BW63"/>
    <mergeCell ref="BX64:CG64"/>
    <mergeCell ref="P9:BR9"/>
    <mergeCell ref="A75:H75"/>
    <mergeCell ref="J75:BW75"/>
    <mergeCell ref="BX75:CG75"/>
    <mergeCell ref="AO11:CH11"/>
    <mergeCell ref="AO12:CH12"/>
    <mergeCell ref="A71:CH71"/>
    <mergeCell ref="J69:BW69"/>
    <mergeCell ref="A73:H73"/>
    <mergeCell ref="J73:BW73"/>
  </mergeCells>
  <printOptions/>
  <pageMargins left="0.7874015748031497" right="0.5118110236220472" top="0.3937007874015748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4">
      <selection activeCell="Y61" sqref="Y61"/>
    </sheetView>
  </sheetViews>
  <sheetFormatPr defaultColWidth="0.875" defaultRowHeight="12.75"/>
  <cols>
    <col min="1" max="1" width="4.25390625" style="1" customWidth="1"/>
    <col min="2" max="2" width="46.875" style="1" customWidth="1"/>
    <col min="3" max="4" width="11.875" style="1" customWidth="1"/>
    <col min="5" max="6" width="14.25390625" style="11" customWidth="1"/>
    <col min="7" max="16384" width="0.875" style="1" customWidth="1"/>
  </cols>
  <sheetData>
    <row r="1" spans="5:6" s="2" customFormat="1" ht="15">
      <c r="E1" s="28"/>
      <c r="F1" s="28"/>
    </row>
    <row r="2" spans="5:6" s="2" customFormat="1" ht="15">
      <c r="E2" s="28"/>
      <c r="F2" s="28"/>
    </row>
    <row r="3" spans="5:6" s="2" customFormat="1" ht="15">
      <c r="E3" s="28"/>
      <c r="F3" s="28"/>
    </row>
    <row r="4" spans="5:6" s="2" customFormat="1" ht="15">
      <c r="E4" s="28"/>
      <c r="F4" s="28"/>
    </row>
    <row r="5" spans="5:6" s="2" customFormat="1" ht="15">
      <c r="E5" s="28"/>
      <c r="F5" s="28"/>
    </row>
    <row r="6" spans="5:6" s="2" customFormat="1" ht="15">
      <c r="E6" s="10"/>
      <c r="F6" s="10"/>
    </row>
    <row r="7" spans="1:6" s="3" customFormat="1" ht="62.25" customHeight="1">
      <c r="A7" s="84" t="s">
        <v>194</v>
      </c>
      <c r="B7" s="84"/>
      <c r="C7" s="84"/>
      <c r="D7" s="84"/>
      <c r="E7" s="84"/>
      <c r="F7" s="84"/>
    </row>
    <row r="8" spans="5:6" s="5" customFormat="1" ht="11.25">
      <c r="E8" s="16"/>
      <c r="F8" s="16"/>
    </row>
    <row r="9" spans="1:6" s="3" customFormat="1" ht="15.75">
      <c r="A9" s="80" t="s">
        <v>71</v>
      </c>
      <c r="B9" s="80"/>
      <c r="C9" s="80"/>
      <c r="D9" s="80"/>
      <c r="E9" s="80"/>
      <c r="F9" s="80"/>
    </row>
    <row r="10" spans="1:6" s="3" customFormat="1" ht="15.75">
      <c r="A10" s="80" t="s">
        <v>195</v>
      </c>
      <c r="B10" s="80"/>
      <c r="C10" s="80"/>
      <c r="D10" s="80"/>
      <c r="E10" s="80"/>
      <c r="F10" s="80"/>
    </row>
    <row r="11" spans="3:6" s="5" customFormat="1" ht="11.25">
      <c r="C11" s="57"/>
      <c r="D11" s="57"/>
      <c r="E11" s="57"/>
      <c r="F11" s="57"/>
    </row>
    <row r="12" spans="5:6" s="2" customFormat="1" ht="15.75" thickBot="1">
      <c r="E12" s="10"/>
      <c r="F12" s="10"/>
    </row>
    <row r="13" spans="1:6" s="5" customFormat="1" ht="22.5" customHeight="1">
      <c r="A13" s="26" t="s">
        <v>1</v>
      </c>
      <c r="B13" s="27"/>
      <c r="C13" s="27" t="s">
        <v>2</v>
      </c>
      <c r="D13" s="53" t="s">
        <v>196</v>
      </c>
      <c r="E13" s="12" t="s">
        <v>197</v>
      </c>
      <c r="F13" s="12" t="s">
        <v>82</v>
      </c>
    </row>
    <row r="14" spans="1:6" s="8" customFormat="1" ht="11.25" customHeight="1">
      <c r="A14" s="23">
        <v>1</v>
      </c>
      <c r="B14" s="24" t="s">
        <v>83</v>
      </c>
      <c r="C14" s="25" t="s">
        <v>75</v>
      </c>
      <c r="D14" s="17">
        <f>+D15+D18+D21+D26+D27</f>
        <v>144896.88999999998</v>
      </c>
      <c r="E14" s="17">
        <f>+E15+E18+E21+E26+E27</f>
        <v>174128.46029999998</v>
      </c>
      <c r="F14" s="17">
        <f>+F15+F18+F21+F26+F27</f>
        <v>172153.34</v>
      </c>
    </row>
    <row r="15" spans="1:6" s="5" customFormat="1" ht="11.25">
      <c r="A15" s="23" t="s">
        <v>3</v>
      </c>
      <c r="B15" s="22" t="s">
        <v>4</v>
      </c>
      <c r="C15" s="25" t="s">
        <v>75</v>
      </c>
      <c r="D15" s="13">
        <v>87284.55</v>
      </c>
      <c r="E15" s="17">
        <f>E16+E17</f>
        <v>105269.0948993679</v>
      </c>
      <c r="F15" s="13">
        <v>105219.1</v>
      </c>
    </row>
    <row r="16" spans="1:6" s="5" customFormat="1" ht="11.25">
      <c r="A16" s="23"/>
      <c r="B16" s="24" t="s">
        <v>4</v>
      </c>
      <c r="C16" s="25"/>
      <c r="D16" s="13"/>
      <c r="E16" s="17">
        <f>'МЗ 2019 ПР СЖ ПРОЧИЕ'!B26/1000</f>
        <v>89447.23323</v>
      </c>
      <c r="F16" s="13"/>
    </row>
    <row r="17" spans="1:6" s="5" customFormat="1" ht="11.25">
      <c r="A17" s="23"/>
      <c r="B17" s="24" t="s">
        <v>198</v>
      </c>
      <c r="C17" s="25"/>
      <c r="D17" s="13"/>
      <c r="E17" s="17">
        <f>('МЗ 2019 ПР СЖ ПРОЧИЕ'!B38/1000)-'МЗ Транспортировка газа'!E20</f>
        <v>15821.861669367909</v>
      </c>
      <c r="F17" s="13"/>
    </row>
    <row r="18" spans="1:6" s="5" customFormat="1" ht="11.25">
      <c r="A18" s="23" t="s">
        <v>5</v>
      </c>
      <c r="B18" s="22" t="s">
        <v>6</v>
      </c>
      <c r="C18" s="25" t="s">
        <v>75</v>
      </c>
      <c r="D18" s="17">
        <v>21210.14</v>
      </c>
      <c r="E18" s="17">
        <f>E19+E20</f>
        <v>24639.30859063209</v>
      </c>
      <c r="F18" s="17">
        <v>24639.32</v>
      </c>
    </row>
    <row r="19" spans="1:6" s="5" customFormat="1" ht="11.25">
      <c r="A19" s="23"/>
      <c r="B19" s="24" t="s">
        <v>199</v>
      </c>
      <c r="C19" s="25"/>
      <c r="D19" s="17"/>
      <c r="E19" s="17">
        <f>('МЗ 2019 ПР СЖ ПРОЧИЕ'!B44+'МЗ 2019 ПР СЖ ПРОЧИЕ'!B45)/1000</f>
        <v>20936.99296</v>
      </c>
      <c r="F19" s="17"/>
    </row>
    <row r="20" spans="1:6" s="5" customFormat="1" ht="11.25">
      <c r="A20" s="23"/>
      <c r="B20" s="24" t="s">
        <v>200</v>
      </c>
      <c r="C20" s="25"/>
      <c r="D20" s="17"/>
      <c r="E20" s="17">
        <f>('МЗ 2019 ПР СЖ ПРОЧИЕ'!B38*23.4/123.4)/1000</f>
        <v>3702.3156306320902</v>
      </c>
      <c r="F20" s="17"/>
    </row>
    <row r="21" spans="1:6" s="5" customFormat="1" ht="11.25">
      <c r="A21" s="23" t="s">
        <v>7</v>
      </c>
      <c r="B21" s="22" t="s">
        <v>84</v>
      </c>
      <c r="C21" s="25" t="s">
        <v>75</v>
      </c>
      <c r="D21" s="13">
        <f>+D22+D23+D24+D25</f>
        <v>5641.110000000001</v>
      </c>
      <c r="E21" s="17">
        <f>+E22+E23+E24+E25</f>
        <v>7234.40712</v>
      </c>
      <c r="F21" s="13">
        <f>+F22+F23+F24+F25</f>
        <v>7961.8099999999995</v>
      </c>
    </row>
    <row r="22" spans="1:6" s="5" customFormat="1" ht="11.25">
      <c r="A22" s="23" t="s">
        <v>8</v>
      </c>
      <c r="B22" s="24" t="s">
        <v>76</v>
      </c>
      <c r="C22" s="25" t="s">
        <v>75</v>
      </c>
      <c r="D22" s="13">
        <v>3203.44</v>
      </c>
      <c r="E22" s="17">
        <f>'МЗ 2019 ПР СЖ ПРОЧИЕ'!B47/1000</f>
        <v>4882.9077</v>
      </c>
      <c r="F22" s="13">
        <v>5471.95</v>
      </c>
    </row>
    <row r="23" spans="1:6" s="5" customFormat="1" ht="11.25">
      <c r="A23" s="23" t="s">
        <v>9</v>
      </c>
      <c r="B23" s="24" t="s">
        <v>85</v>
      </c>
      <c r="C23" s="25" t="s">
        <v>75</v>
      </c>
      <c r="D23" s="13">
        <v>742.24</v>
      </c>
      <c r="E23" s="13">
        <v>541.69</v>
      </c>
      <c r="F23" s="13">
        <v>541.69</v>
      </c>
    </row>
    <row r="24" spans="1:6" s="5" customFormat="1" ht="11.25">
      <c r="A24" s="23" t="s">
        <v>10</v>
      </c>
      <c r="B24" s="24" t="s">
        <v>86</v>
      </c>
      <c r="C24" s="25" t="s">
        <v>75</v>
      </c>
      <c r="D24" s="13">
        <v>435.91</v>
      </c>
      <c r="E24" s="13">
        <v>582.87</v>
      </c>
      <c r="F24" s="13">
        <v>582.87</v>
      </c>
    </row>
    <row r="25" spans="1:6" s="5" customFormat="1" ht="11.25">
      <c r="A25" s="23" t="s">
        <v>11</v>
      </c>
      <c r="B25" s="24" t="s">
        <v>30</v>
      </c>
      <c r="C25" s="25" t="s">
        <v>75</v>
      </c>
      <c r="D25" s="13">
        <v>1259.52</v>
      </c>
      <c r="E25" s="17">
        <f>'МЗ 2019 ПР СЖ ПРОЧИЕ'!B17/1000</f>
        <v>1226.93942</v>
      </c>
      <c r="F25" s="17">
        <v>1365.3</v>
      </c>
    </row>
    <row r="26" spans="1:6" s="5" customFormat="1" ht="11.25">
      <c r="A26" s="21" t="s">
        <v>12</v>
      </c>
      <c r="B26" s="22" t="s">
        <v>87</v>
      </c>
      <c r="C26" s="25" t="s">
        <v>75</v>
      </c>
      <c r="D26" s="13">
        <v>14969.15</v>
      </c>
      <c r="E26" s="17">
        <f>'МЗ 2019 ПР СЖ ПРОЧИЕ'!B6/1000</f>
        <v>18575.740289999998</v>
      </c>
      <c r="F26" s="13">
        <v>18587.21</v>
      </c>
    </row>
    <row r="27" spans="1:6" s="5" customFormat="1" ht="11.25">
      <c r="A27" s="21" t="s">
        <v>13</v>
      </c>
      <c r="B27" s="22" t="s">
        <v>122</v>
      </c>
      <c r="C27" s="25" t="s">
        <v>75</v>
      </c>
      <c r="D27" s="17">
        <f>+D28+D33+D36+D41+D51+D52</f>
        <v>15791.939999999999</v>
      </c>
      <c r="E27" s="17">
        <f>+E28+E33+E36+E41+E51+E52</f>
        <v>18409.9094</v>
      </c>
      <c r="F27" s="17">
        <f>+F28+F33+F36+F41+F51+F52</f>
        <v>15745.900000000001</v>
      </c>
    </row>
    <row r="28" spans="1:6" s="5" customFormat="1" ht="11.25">
      <c r="A28" s="21" t="s">
        <v>14</v>
      </c>
      <c r="B28" s="22" t="s">
        <v>88</v>
      </c>
      <c r="C28" s="25" t="s">
        <v>75</v>
      </c>
      <c r="D28" s="13">
        <f>+D29+D30+D31+D32</f>
        <v>2869.13</v>
      </c>
      <c r="E28" s="17">
        <f>+E29+E30+E31+E32</f>
        <v>1702.1639</v>
      </c>
      <c r="F28" s="13">
        <f>+F29+F30+F31+F32</f>
        <v>1702.16</v>
      </c>
    </row>
    <row r="29" spans="1:6" s="5" customFormat="1" ht="11.25">
      <c r="A29" s="23" t="s">
        <v>15</v>
      </c>
      <c r="B29" s="24" t="s">
        <v>89</v>
      </c>
      <c r="C29" s="25" t="s">
        <v>75</v>
      </c>
      <c r="D29" s="13">
        <v>0</v>
      </c>
      <c r="E29" s="13">
        <v>0</v>
      </c>
      <c r="F29" s="13">
        <v>0</v>
      </c>
    </row>
    <row r="30" spans="1:6" s="5" customFormat="1" ht="11.25">
      <c r="A30" s="23" t="s">
        <v>17</v>
      </c>
      <c r="B30" s="24" t="s">
        <v>90</v>
      </c>
      <c r="C30" s="25" t="s">
        <v>75</v>
      </c>
      <c r="D30" s="13">
        <v>2259.73</v>
      </c>
      <c r="E30" s="17">
        <v>611.6</v>
      </c>
      <c r="F30" s="13">
        <v>611.6</v>
      </c>
    </row>
    <row r="31" spans="1:6" s="5" customFormat="1" ht="22.5" customHeight="1">
      <c r="A31" s="23" t="s">
        <v>19</v>
      </c>
      <c r="B31" s="24" t="s">
        <v>123</v>
      </c>
      <c r="C31" s="25" t="s">
        <v>75</v>
      </c>
      <c r="D31" s="13">
        <v>576</v>
      </c>
      <c r="E31" s="13">
        <v>663.08</v>
      </c>
      <c r="F31" s="13">
        <v>663.08</v>
      </c>
    </row>
    <row r="32" spans="1:6" s="5" customFormat="1" ht="11.25">
      <c r="A32" s="23" t="s">
        <v>21</v>
      </c>
      <c r="B32" s="24" t="s">
        <v>91</v>
      </c>
      <c r="C32" s="25" t="s">
        <v>75</v>
      </c>
      <c r="D32" s="13">
        <v>33.4</v>
      </c>
      <c r="E32" s="17">
        <f>'МЗ 2019 ПР СЖ ПРОЧИЕ'!B7/1000</f>
        <v>427.4839</v>
      </c>
      <c r="F32" s="13">
        <v>427.48</v>
      </c>
    </row>
    <row r="33" spans="1:6" s="5" customFormat="1" ht="11.25">
      <c r="A33" s="21" t="s">
        <v>23</v>
      </c>
      <c r="B33" s="22" t="s">
        <v>65</v>
      </c>
      <c r="C33" s="25" t="s">
        <v>75</v>
      </c>
      <c r="D33" s="13">
        <f>+D34+D35</f>
        <v>144.85000000000002</v>
      </c>
      <c r="E33" s="17">
        <f>+E34+E35</f>
        <v>123.60891</v>
      </c>
      <c r="F33" s="13">
        <f>+F34+F35</f>
        <v>123.88</v>
      </c>
    </row>
    <row r="34" spans="1:6" s="5" customFormat="1" ht="22.5" customHeight="1">
      <c r="A34" s="23" t="s">
        <v>24</v>
      </c>
      <c r="B34" s="24" t="s">
        <v>66</v>
      </c>
      <c r="C34" s="25" t="s">
        <v>75</v>
      </c>
      <c r="D34" s="13">
        <v>65.48</v>
      </c>
      <c r="E34" s="17">
        <f>'МЗ 2019 ПР СЖ ПРОЧИЕ'!B25/1000</f>
        <v>49.236779999999996</v>
      </c>
      <c r="F34" s="13">
        <v>49.28</v>
      </c>
    </row>
    <row r="35" spans="1:6" s="5" customFormat="1" ht="11.25">
      <c r="A35" s="23" t="s">
        <v>25</v>
      </c>
      <c r="B35" s="24" t="s">
        <v>92</v>
      </c>
      <c r="C35" s="25" t="s">
        <v>75</v>
      </c>
      <c r="D35" s="13">
        <v>79.37</v>
      </c>
      <c r="E35" s="17">
        <f>'МЗ 2019 ПР СЖ ПРОЧИЕ'!B27/1000</f>
        <v>74.37213</v>
      </c>
      <c r="F35" s="13">
        <v>74.6</v>
      </c>
    </row>
    <row r="36" spans="1:6" s="5" customFormat="1" ht="11.25">
      <c r="A36" s="21" t="s">
        <v>26</v>
      </c>
      <c r="B36" s="22" t="s">
        <v>93</v>
      </c>
      <c r="C36" s="25" t="s">
        <v>75</v>
      </c>
      <c r="D36" s="13">
        <f>+D37+D38+D39+D40</f>
        <v>4010.8099999999995</v>
      </c>
      <c r="E36" s="17">
        <f>+E37+E38+E39+E40</f>
        <v>4986.34029</v>
      </c>
      <c r="F36" s="13">
        <f>+F37+F38+F39+F40</f>
        <v>4995.5</v>
      </c>
    </row>
    <row r="37" spans="1:6" s="5" customFormat="1" ht="11.25" customHeight="1">
      <c r="A37" s="23" t="s">
        <v>27</v>
      </c>
      <c r="B37" s="24" t="s">
        <v>38</v>
      </c>
      <c r="C37" s="25" t="s">
        <v>75</v>
      </c>
      <c r="D37" s="13">
        <v>3662.81</v>
      </c>
      <c r="E37" s="17">
        <f>'МЗ 2019 ПР СЖ ПРОЧИЕ'!B22/1000</f>
        <v>4620.328280000001</v>
      </c>
      <c r="F37" s="13">
        <v>4627.61</v>
      </c>
    </row>
    <row r="38" spans="1:6" s="5" customFormat="1" ht="11.25">
      <c r="A38" s="23" t="s">
        <v>28</v>
      </c>
      <c r="B38" s="24" t="s">
        <v>39</v>
      </c>
      <c r="C38" s="25" t="s">
        <v>75</v>
      </c>
      <c r="D38" s="13">
        <v>24.41</v>
      </c>
      <c r="E38" s="17">
        <f>'МЗ 2019 ПР СЖ ПРОЧИЕ'!B52/1000</f>
        <v>29.16932</v>
      </c>
      <c r="F38" s="13">
        <v>29.43</v>
      </c>
    </row>
    <row r="39" spans="1:6" s="5" customFormat="1" ht="11.25">
      <c r="A39" s="23" t="s">
        <v>29</v>
      </c>
      <c r="B39" s="24" t="s">
        <v>94</v>
      </c>
      <c r="C39" s="25" t="s">
        <v>75</v>
      </c>
      <c r="D39" s="13">
        <v>197.87</v>
      </c>
      <c r="E39" s="17">
        <f>'МЗ 2019 ПР СЖ ПРОЧИЕ'!B49/1000</f>
        <v>202.21426</v>
      </c>
      <c r="F39" s="13">
        <v>202.64</v>
      </c>
    </row>
    <row r="40" spans="1:6" s="5" customFormat="1" ht="11.25">
      <c r="A40" s="23" t="s">
        <v>107</v>
      </c>
      <c r="B40" s="24" t="s">
        <v>95</v>
      </c>
      <c r="C40" s="25" t="s">
        <v>75</v>
      </c>
      <c r="D40" s="13">
        <v>125.72</v>
      </c>
      <c r="E40" s="17">
        <f>'МЗ 2019 ПР СЖ ПРОЧИЕ'!B19/1000</f>
        <v>134.62842999999998</v>
      </c>
      <c r="F40" s="13">
        <v>135.82</v>
      </c>
    </row>
    <row r="41" spans="1:6" s="5" customFormat="1" ht="11.25">
      <c r="A41" s="21" t="s">
        <v>40</v>
      </c>
      <c r="B41" s="22" t="s">
        <v>77</v>
      </c>
      <c r="C41" s="25" t="s">
        <v>75</v>
      </c>
      <c r="D41" s="13">
        <f>+D42+D44+D43+D45+D46</f>
        <v>1750.8899999999999</v>
      </c>
      <c r="E41" s="17">
        <f>+E42+E44+E43+E45+E46</f>
        <v>2852.4443300000003</v>
      </c>
      <c r="F41" s="13">
        <f>+F42+F44+F43+F45+F46</f>
        <v>2477.66</v>
      </c>
    </row>
    <row r="42" spans="1:6" s="5" customFormat="1" ht="11.25" customHeight="1">
      <c r="A42" s="23" t="s">
        <v>108</v>
      </c>
      <c r="B42" s="24" t="s">
        <v>16</v>
      </c>
      <c r="C42" s="25" t="s">
        <v>75</v>
      </c>
      <c r="D42" s="13">
        <v>369.59</v>
      </c>
      <c r="E42" s="17">
        <f>'МЗ 2019 ПР СЖ ПРОЧИЕ'!B51/1000</f>
        <v>546.05895</v>
      </c>
      <c r="F42" s="13">
        <v>549.35</v>
      </c>
    </row>
    <row r="43" spans="1:6" s="5" customFormat="1" ht="11.25">
      <c r="A43" s="23" t="s">
        <v>109</v>
      </c>
      <c r="B43" s="24" t="s">
        <v>18</v>
      </c>
      <c r="C43" s="25" t="s">
        <v>75</v>
      </c>
      <c r="D43" s="13">
        <v>0</v>
      </c>
      <c r="E43" s="13">
        <v>0</v>
      </c>
      <c r="F43" s="13">
        <v>0</v>
      </c>
    </row>
    <row r="44" spans="1:6" s="5" customFormat="1" ht="11.25">
      <c r="A44" s="23" t="s">
        <v>110</v>
      </c>
      <c r="B44" s="24" t="s">
        <v>20</v>
      </c>
      <c r="C44" s="25" t="s">
        <v>75</v>
      </c>
      <c r="D44" s="13">
        <v>464.02</v>
      </c>
      <c r="E44" s="17">
        <f>'МЗ 2019 ПР СЖ ПРОЧИЕ'!B32/1000</f>
        <v>512.36152</v>
      </c>
      <c r="F44" s="13">
        <v>521.28</v>
      </c>
    </row>
    <row r="45" spans="1:6" s="5" customFormat="1" ht="11.25">
      <c r="A45" s="23" t="s">
        <v>111</v>
      </c>
      <c r="B45" s="24" t="s">
        <v>22</v>
      </c>
      <c r="C45" s="25" t="s">
        <v>75</v>
      </c>
      <c r="D45" s="13">
        <v>101.62</v>
      </c>
      <c r="E45" s="17">
        <f>'МЗ 2019 ПР СЖ ПРОЧИЕ'!B9/1000</f>
        <v>110.18791</v>
      </c>
      <c r="F45" s="13">
        <v>110.19</v>
      </c>
    </row>
    <row r="46" spans="1:6" s="5" customFormat="1" ht="11.25" customHeight="1">
      <c r="A46" s="23" t="s">
        <v>112</v>
      </c>
      <c r="B46" s="24" t="s">
        <v>96</v>
      </c>
      <c r="C46" s="25" t="s">
        <v>75</v>
      </c>
      <c r="D46" s="13">
        <f>+D47+D48+D49+D50</f>
        <v>815.66</v>
      </c>
      <c r="E46" s="17">
        <f>+E47+E48+E49+E50</f>
        <v>1683.8359500000001</v>
      </c>
      <c r="F46" s="17">
        <f>+F47+F48+F49+F50</f>
        <v>1296.84</v>
      </c>
    </row>
    <row r="47" spans="1:6" s="5" customFormat="1" ht="11.25" customHeight="1">
      <c r="A47" s="23" t="s">
        <v>113</v>
      </c>
      <c r="B47" s="24" t="s">
        <v>97</v>
      </c>
      <c r="C47" s="25" t="s">
        <v>75</v>
      </c>
      <c r="D47" s="17">
        <v>0</v>
      </c>
      <c r="E47" s="17">
        <v>0</v>
      </c>
      <c r="F47" s="17">
        <v>0</v>
      </c>
    </row>
    <row r="48" spans="1:6" s="5" customFormat="1" ht="22.5" customHeight="1">
      <c r="A48" s="23" t="s">
        <v>114</v>
      </c>
      <c r="B48" s="24" t="s">
        <v>98</v>
      </c>
      <c r="C48" s="25" t="s">
        <v>75</v>
      </c>
      <c r="D48" s="13">
        <v>815.66</v>
      </c>
      <c r="E48" s="17">
        <f>'МЗ 2019 ПР СЖ ПРОЧИЕ'!B53/1000</f>
        <v>824.89925</v>
      </c>
      <c r="F48" s="17">
        <v>824.9</v>
      </c>
    </row>
    <row r="49" spans="1:6" s="5" customFormat="1" ht="11.25" customHeight="1">
      <c r="A49" s="23" t="s">
        <v>115</v>
      </c>
      <c r="B49" s="24" t="s">
        <v>99</v>
      </c>
      <c r="C49" s="25" t="s">
        <v>75</v>
      </c>
      <c r="D49" s="13">
        <v>0</v>
      </c>
      <c r="E49" s="17">
        <f>('МЗ 2019 ПР СЖ ПРОЧИЕ'!B16+'МЗ 2019 ПР СЖ ПРОЧИЕ'!B23+'МЗ 2019 ПР СЖ ПРОЧИЕ'!B20)/1000</f>
        <v>858.9367</v>
      </c>
      <c r="F49" s="13">
        <v>471.94</v>
      </c>
    </row>
    <row r="50" spans="1:6" s="5" customFormat="1" ht="11.25" customHeight="1">
      <c r="A50" s="23" t="s">
        <v>116</v>
      </c>
      <c r="B50" s="24" t="s">
        <v>30</v>
      </c>
      <c r="C50" s="25" t="s">
        <v>75</v>
      </c>
      <c r="D50" s="13">
        <v>0</v>
      </c>
      <c r="E50" s="13">
        <v>0</v>
      </c>
      <c r="F50" s="13">
        <v>0</v>
      </c>
    </row>
    <row r="51" spans="1:6" s="5" customFormat="1" ht="11.25" customHeight="1">
      <c r="A51" s="21" t="s">
        <v>41</v>
      </c>
      <c r="B51" s="22" t="s">
        <v>31</v>
      </c>
      <c r="C51" s="25" t="s">
        <v>75</v>
      </c>
      <c r="D51" s="17">
        <v>2892.56</v>
      </c>
      <c r="E51" s="17">
        <f>('МЗ 2019 ПР СЖ ПРОЧИЕ'!C55+'МЗ 2019 ПР СЖ ПРОЧИЕ'!D55+'МЗ 2019 ПР СЖ ПРОЧИЕ'!B42+'МЗ 2019 ПР СЖ ПРОЧИЕ'!B50+'МЗ 2019 ПР СЖ ПРОЧИЕ'!B39)/1000</f>
        <v>3489.3685900000005</v>
      </c>
      <c r="F51" s="17">
        <v>2323</v>
      </c>
    </row>
    <row r="52" spans="1:6" s="5" customFormat="1" ht="11.25" customHeight="1">
      <c r="A52" s="21" t="s">
        <v>42</v>
      </c>
      <c r="B52" s="22" t="s">
        <v>32</v>
      </c>
      <c r="C52" s="25" t="s">
        <v>75</v>
      </c>
      <c r="D52" s="13">
        <f>+D53+D54+D55+D56+D57+D58</f>
        <v>4123.700000000001</v>
      </c>
      <c r="E52" s="17">
        <f>+E53+E54+E55+E56+E57+E58</f>
        <v>5255.98338</v>
      </c>
      <c r="F52" s="13">
        <f>+F53+F54+F55+F56+F57+F58</f>
        <v>4123.700000000001</v>
      </c>
    </row>
    <row r="53" spans="1:6" s="5" customFormat="1" ht="11.25" customHeight="1">
      <c r="A53" s="23" t="s">
        <v>43</v>
      </c>
      <c r="B53" s="24" t="s">
        <v>33</v>
      </c>
      <c r="C53" s="25" t="s">
        <v>75</v>
      </c>
      <c r="D53" s="13">
        <v>177.11</v>
      </c>
      <c r="E53" s="17">
        <f>'МЗ 2019 ПР СЖ ПРОЧИЕ'!B28/1000</f>
        <v>396.77019</v>
      </c>
      <c r="F53" s="13">
        <v>177.11</v>
      </c>
    </row>
    <row r="54" spans="1:6" s="5" customFormat="1" ht="11.25" customHeight="1">
      <c r="A54" s="23" t="s">
        <v>44</v>
      </c>
      <c r="B54" s="24" t="s">
        <v>34</v>
      </c>
      <c r="C54" s="25" t="s">
        <v>75</v>
      </c>
      <c r="D54" s="13">
        <v>1091.9</v>
      </c>
      <c r="E54" s="17">
        <f>('МЗ 2019 ПР СЖ ПРОЧИЕ'!B18+'МЗ 2019 ПР СЖ ПРОЧИЕ'!B24)/1000</f>
        <v>969.24255</v>
      </c>
      <c r="F54" s="13">
        <v>1091.9</v>
      </c>
    </row>
    <row r="55" spans="1:6" s="5" customFormat="1" ht="11.25" customHeight="1">
      <c r="A55" s="23" t="s">
        <v>45</v>
      </c>
      <c r="B55" s="24" t="s">
        <v>100</v>
      </c>
      <c r="C55" s="25" t="s">
        <v>75</v>
      </c>
      <c r="D55" s="13">
        <v>207.96</v>
      </c>
      <c r="E55" s="17">
        <f>('МЗ 2019 ПР СЖ ПРОЧИЕ'!B29+'МЗ 2019 ПР СЖ ПРОЧИЕ'!B30)/1000</f>
        <v>231.32064000000003</v>
      </c>
      <c r="F55" s="13">
        <v>207.96</v>
      </c>
    </row>
    <row r="56" spans="1:6" s="5" customFormat="1" ht="11.25" customHeight="1">
      <c r="A56" s="23" t="s">
        <v>46</v>
      </c>
      <c r="B56" s="24" t="s">
        <v>101</v>
      </c>
      <c r="C56" s="25" t="s">
        <v>75</v>
      </c>
      <c r="D56" s="17">
        <v>0</v>
      </c>
      <c r="E56" s="17">
        <v>0</v>
      </c>
      <c r="F56" s="17">
        <v>0</v>
      </c>
    </row>
    <row r="57" spans="1:6" s="5" customFormat="1" ht="11.25" customHeight="1">
      <c r="A57" s="23" t="s">
        <v>117</v>
      </c>
      <c r="B57" s="24" t="s">
        <v>102</v>
      </c>
      <c r="C57" s="25" t="s">
        <v>75</v>
      </c>
      <c r="D57" s="17">
        <v>0</v>
      </c>
      <c r="E57" s="17">
        <v>0</v>
      </c>
      <c r="F57" s="17">
        <v>0</v>
      </c>
    </row>
    <row r="58" spans="1:6" s="5" customFormat="1" ht="11.25" customHeight="1">
      <c r="A58" s="23" t="s">
        <v>118</v>
      </c>
      <c r="B58" s="24" t="s">
        <v>30</v>
      </c>
      <c r="C58" s="25" t="s">
        <v>75</v>
      </c>
      <c r="D58" s="13">
        <v>2646.73</v>
      </c>
      <c r="E58" s="13">
        <v>3658.65</v>
      </c>
      <c r="F58" s="13">
        <v>2646.73</v>
      </c>
    </row>
    <row r="59" spans="1:6" s="5" customFormat="1" ht="11.25" customHeight="1">
      <c r="A59" s="21">
        <v>2</v>
      </c>
      <c r="B59" s="22" t="s">
        <v>35</v>
      </c>
      <c r="C59" s="25" t="s">
        <v>75</v>
      </c>
      <c r="D59" s="17">
        <v>0</v>
      </c>
      <c r="E59" s="17" t="e">
        <f>#REF!</f>
        <v>#REF!</v>
      </c>
      <c r="F59" s="17">
        <v>0</v>
      </c>
    </row>
    <row r="60" spans="1:6" s="5" customFormat="1" ht="11.25" customHeight="1">
      <c r="A60" s="21">
        <v>3</v>
      </c>
      <c r="B60" s="22" t="s">
        <v>78</v>
      </c>
      <c r="C60" s="25" t="s">
        <v>75</v>
      </c>
      <c r="D60" s="13">
        <v>3171.17</v>
      </c>
      <c r="E60" s="17" t="e">
        <f>E61+E62+E63+E64+E65</f>
        <v>#REF!</v>
      </c>
      <c r="F60" s="13">
        <v>3171.17</v>
      </c>
    </row>
    <row r="61" spans="1:6" s="5" customFormat="1" ht="11.25" customHeight="1">
      <c r="A61" s="23" t="s">
        <v>47</v>
      </c>
      <c r="B61" s="24" t="s">
        <v>36</v>
      </c>
      <c r="C61" s="25" t="s">
        <v>75</v>
      </c>
      <c r="D61" s="17">
        <v>733.43</v>
      </c>
      <c r="E61" s="17" t="e">
        <f>#REF!</f>
        <v>#REF!</v>
      </c>
      <c r="F61" s="17">
        <v>733.43</v>
      </c>
    </row>
    <row r="62" spans="1:6" s="5" customFormat="1" ht="11.25" customHeight="1">
      <c r="A62" s="23" t="s">
        <v>48</v>
      </c>
      <c r="B62" s="24" t="s">
        <v>103</v>
      </c>
      <c r="C62" s="25" t="s">
        <v>75</v>
      </c>
      <c r="D62" s="17">
        <v>0</v>
      </c>
      <c r="E62" s="17" t="e">
        <f>#REF!</f>
        <v>#REF!</v>
      </c>
      <c r="F62" s="17">
        <v>0</v>
      </c>
    </row>
    <row r="63" spans="1:6" s="5" customFormat="1" ht="11.25">
      <c r="A63" s="23" t="s">
        <v>49</v>
      </c>
      <c r="B63" s="24" t="s">
        <v>37</v>
      </c>
      <c r="C63" s="25" t="s">
        <v>75</v>
      </c>
      <c r="D63" s="17">
        <v>983.61</v>
      </c>
      <c r="E63" s="17" t="e">
        <f>#REF!</f>
        <v>#REF!</v>
      </c>
      <c r="F63" s="17">
        <v>983.61</v>
      </c>
    </row>
    <row r="64" spans="1:6" s="5" customFormat="1" ht="11.25">
      <c r="A64" s="23" t="s">
        <v>50</v>
      </c>
      <c r="B64" s="24" t="s">
        <v>104</v>
      </c>
      <c r="C64" s="25" t="s">
        <v>75</v>
      </c>
      <c r="D64" s="17">
        <v>0</v>
      </c>
      <c r="E64" s="17" t="e">
        <f>#REF!</f>
        <v>#REF!</v>
      </c>
      <c r="F64" s="17">
        <v>0</v>
      </c>
    </row>
    <row r="65" spans="1:6" s="5" customFormat="1" ht="11.25">
      <c r="A65" s="23" t="s">
        <v>119</v>
      </c>
      <c r="B65" s="24" t="s">
        <v>51</v>
      </c>
      <c r="C65" s="25" t="s">
        <v>75</v>
      </c>
      <c r="D65" s="17">
        <v>1454.13</v>
      </c>
      <c r="E65" s="17">
        <v>2762.19</v>
      </c>
      <c r="F65" s="17">
        <v>1454.13</v>
      </c>
    </row>
    <row r="66" spans="1:6" s="5" customFormat="1" ht="11.25">
      <c r="A66" s="21">
        <v>4</v>
      </c>
      <c r="B66" s="22" t="s">
        <v>67</v>
      </c>
      <c r="C66" s="25" t="s">
        <v>75</v>
      </c>
      <c r="D66" s="13">
        <v>0</v>
      </c>
      <c r="E66" s="13">
        <f>E67+E72</f>
        <v>5611.09</v>
      </c>
      <c r="F66" s="13">
        <v>0</v>
      </c>
    </row>
    <row r="67" spans="1:6" s="5" customFormat="1" ht="11.25">
      <c r="A67" s="21" t="s">
        <v>53</v>
      </c>
      <c r="B67" s="22" t="s">
        <v>52</v>
      </c>
      <c r="C67" s="25" t="s">
        <v>75</v>
      </c>
      <c r="D67" s="13">
        <f>+D70+D71</f>
        <v>0</v>
      </c>
      <c r="E67" s="13">
        <f>E68+E69+E70+E71</f>
        <v>5058.89</v>
      </c>
      <c r="F67" s="13">
        <f>+F70+F71</f>
        <v>0</v>
      </c>
    </row>
    <row r="68" spans="1:6" s="5" customFormat="1" ht="11.25">
      <c r="A68" s="23" t="s">
        <v>68</v>
      </c>
      <c r="B68" s="24" t="s">
        <v>54</v>
      </c>
      <c r="C68" s="25" t="s">
        <v>75</v>
      </c>
      <c r="D68" s="13">
        <v>0</v>
      </c>
      <c r="E68" s="54">
        <v>5058.89</v>
      </c>
      <c r="F68" s="13">
        <v>0</v>
      </c>
    </row>
    <row r="69" spans="1:6" s="5" customFormat="1" ht="11.25">
      <c r="A69" s="23" t="s">
        <v>69</v>
      </c>
      <c r="B69" s="24" t="s">
        <v>55</v>
      </c>
      <c r="C69" s="25" t="s">
        <v>75</v>
      </c>
      <c r="D69" s="13">
        <v>0</v>
      </c>
      <c r="E69" s="13">
        <v>0</v>
      </c>
      <c r="F69" s="13">
        <v>0</v>
      </c>
    </row>
    <row r="70" spans="1:6" s="5" customFormat="1" ht="11.25">
      <c r="A70" s="23" t="s">
        <v>120</v>
      </c>
      <c r="B70" s="24" t="s">
        <v>56</v>
      </c>
      <c r="C70" s="25" t="s">
        <v>75</v>
      </c>
      <c r="D70" s="13">
        <v>0</v>
      </c>
      <c r="E70" s="13">
        <v>0</v>
      </c>
      <c r="F70" s="13">
        <v>0</v>
      </c>
    </row>
    <row r="71" spans="1:6" s="5" customFormat="1" ht="39.75" customHeight="1">
      <c r="A71" s="23" t="s">
        <v>121</v>
      </c>
      <c r="B71" s="24" t="s">
        <v>105</v>
      </c>
      <c r="C71" s="25" t="s">
        <v>75</v>
      </c>
      <c r="D71" s="13">
        <v>0</v>
      </c>
      <c r="E71" s="13">
        <v>0</v>
      </c>
      <c r="F71" s="13">
        <v>0</v>
      </c>
    </row>
    <row r="72" spans="1:6" s="5" customFormat="1" ht="11.25">
      <c r="A72" s="21" t="s">
        <v>79</v>
      </c>
      <c r="B72" s="22" t="s">
        <v>57</v>
      </c>
      <c r="C72" s="25" t="s">
        <v>75</v>
      </c>
      <c r="D72" s="13">
        <v>245.9</v>
      </c>
      <c r="E72" s="13">
        <v>552.2</v>
      </c>
      <c r="F72" s="13">
        <v>245.9</v>
      </c>
    </row>
    <row r="73" spans="1:6" s="5" customFormat="1" ht="11.25">
      <c r="A73" s="21">
        <v>5</v>
      </c>
      <c r="B73" s="22" t="s">
        <v>58</v>
      </c>
      <c r="C73" s="25" t="s">
        <v>75</v>
      </c>
      <c r="D73" s="13">
        <v>148313.96</v>
      </c>
      <c r="E73" s="17" t="e">
        <f>E14+E60-E59+E67</f>
        <v>#REF!</v>
      </c>
      <c r="F73" s="13">
        <v>148313.96</v>
      </c>
    </row>
    <row r="74" spans="1:6" s="5" customFormat="1" ht="11.25">
      <c r="A74" s="65" t="s">
        <v>59</v>
      </c>
      <c r="B74" s="66"/>
      <c r="C74" s="66"/>
      <c r="D74" s="66"/>
      <c r="E74" s="66"/>
      <c r="F74" s="67"/>
    </row>
    <row r="75" spans="1:6" s="5" customFormat="1" ht="11.25" customHeight="1">
      <c r="A75" s="23">
        <v>1</v>
      </c>
      <c r="B75" s="24" t="s">
        <v>60</v>
      </c>
      <c r="C75" s="25" t="s">
        <v>70</v>
      </c>
      <c r="D75" s="13">
        <v>102</v>
      </c>
      <c r="E75" s="13">
        <v>102</v>
      </c>
      <c r="F75" s="13">
        <v>102</v>
      </c>
    </row>
    <row r="76" spans="1:6" s="5" customFormat="1" ht="11.25">
      <c r="A76" s="23">
        <v>2</v>
      </c>
      <c r="B76" s="24" t="s">
        <v>61</v>
      </c>
      <c r="C76" s="25" t="s">
        <v>62</v>
      </c>
      <c r="D76" s="13">
        <v>184.62</v>
      </c>
      <c r="E76" s="13">
        <v>236.493</v>
      </c>
      <c r="F76" s="13">
        <v>184.62</v>
      </c>
    </row>
    <row r="77" spans="1:6" s="5" customFormat="1" ht="11.25">
      <c r="A77" s="23">
        <v>3</v>
      </c>
      <c r="B77" s="24" t="s">
        <v>106</v>
      </c>
      <c r="C77" s="25" t="s">
        <v>80</v>
      </c>
      <c r="D77" s="13">
        <v>40</v>
      </c>
      <c r="E77" s="13">
        <v>41</v>
      </c>
      <c r="F77" s="13">
        <v>40</v>
      </c>
    </row>
    <row r="78" spans="1:6" s="5" customFormat="1" ht="12" thickBot="1">
      <c r="A78" s="18">
        <v>4</v>
      </c>
      <c r="B78" s="19" t="s">
        <v>81</v>
      </c>
      <c r="C78" s="20" t="s">
        <v>63</v>
      </c>
      <c r="D78" s="15">
        <v>43.01</v>
      </c>
      <c r="E78" s="15">
        <v>43.01</v>
      </c>
      <c r="F78" s="15">
        <v>43.01</v>
      </c>
    </row>
  </sheetData>
  <sheetProtection/>
  <mergeCells count="5">
    <mergeCell ref="A10:F10"/>
    <mergeCell ref="A74:F74"/>
    <mergeCell ref="C11:F11"/>
    <mergeCell ref="A9:F9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22.125" style="0" customWidth="1"/>
    <col min="2" max="2" width="15.625" style="0" customWidth="1"/>
    <col min="3" max="3" width="12.125" style="0" customWidth="1"/>
    <col min="4" max="4" width="12.375" style="0" customWidth="1"/>
    <col min="5" max="5" width="17.25390625" style="0" customWidth="1"/>
    <col min="6" max="6" width="10.25390625" style="0" customWidth="1"/>
    <col min="7" max="7" width="11.625" style="0" customWidth="1"/>
    <col min="8" max="8" width="15.00390625" style="0" customWidth="1"/>
    <col min="9" max="9" width="18.75390625" style="0" customWidth="1"/>
    <col min="10" max="10" width="14.625" style="0" customWidth="1"/>
    <col min="11" max="11" width="12.375" style="0" customWidth="1"/>
    <col min="12" max="12" width="17.625" style="0" customWidth="1"/>
  </cols>
  <sheetData>
    <row r="1" spans="1:12" ht="24" customHeight="1">
      <c r="A1" s="85" t="s">
        <v>201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39.75" customHeight="1">
      <c r="A2" s="50" t="s">
        <v>131</v>
      </c>
      <c r="B2" s="50" t="s">
        <v>132</v>
      </c>
      <c r="C2" s="50" t="s">
        <v>133</v>
      </c>
      <c r="D2" s="51" t="s">
        <v>134</v>
      </c>
      <c r="E2" s="50" t="s">
        <v>135</v>
      </c>
      <c r="F2" s="50" t="s">
        <v>136</v>
      </c>
      <c r="G2" s="50" t="s">
        <v>137</v>
      </c>
      <c r="H2" s="50" t="s">
        <v>138</v>
      </c>
      <c r="I2" s="52" t="s">
        <v>139</v>
      </c>
      <c r="J2" s="50" t="s">
        <v>140</v>
      </c>
      <c r="K2" s="50" t="s">
        <v>141</v>
      </c>
      <c r="L2" s="50" t="s">
        <v>142</v>
      </c>
    </row>
    <row r="3" spans="1:12" ht="19.5" customHeight="1">
      <c r="A3" s="29"/>
      <c r="B3" s="30">
        <v>449721.91</v>
      </c>
      <c r="C3" s="31"/>
      <c r="D3" s="31"/>
      <c r="E3" s="31"/>
      <c r="F3" s="31"/>
      <c r="G3" s="31"/>
      <c r="H3" s="31"/>
      <c r="I3" s="30">
        <v>449721.91</v>
      </c>
      <c r="J3" s="32">
        <f aca="true" t="shared" si="0" ref="J3:J34">B3+C3+D3</f>
        <v>449721.91</v>
      </c>
      <c r="K3" s="31">
        <f>E3</f>
        <v>0</v>
      </c>
      <c r="L3" s="33">
        <f>F3+G3+H3</f>
        <v>0</v>
      </c>
    </row>
    <row r="4" spans="1:12" ht="19.5" customHeight="1">
      <c r="A4" s="29" t="s">
        <v>143</v>
      </c>
      <c r="B4" s="31"/>
      <c r="C4" s="31"/>
      <c r="D4" s="31"/>
      <c r="E4" s="30">
        <v>44252.84</v>
      </c>
      <c r="F4" s="31"/>
      <c r="G4" s="31"/>
      <c r="H4" s="31"/>
      <c r="I4" s="30">
        <v>44252.84</v>
      </c>
      <c r="J4" s="32">
        <f t="shared" si="0"/>
        <v>0</v>
      </c>
      <c r="K4" s="31">
        <f aca="true" t="shared" si="1" ref="K4:K55">E4</f>
        <v>44252.84</v>
      </c>
      <c r="L4" s="33">
        <f aca="true" t="shared" si="2" ref="L4:L55">F4+G4+H4</f>
        <v>0</v>
      </c>
    </row>
    <row r="5" spans="1:12" ht="33" customHeight="1">
      <c r="A5" s="29" t="s">
        <v>144</v>
      </c>
      <c r="B5" s="30">
        <v>3417.33</v>
      </c>
      <c r="C5" s="34">
        <v>1.58</v>
      </c>
      <c r="D5" s="34">
        <v>27.96</v>
      </c>
      <c r="E5" s="34">
        <v>125.09</v>
      </c>
      <c r="F5" s="34">
        <v>5.57</v>
      </c>
      <c r="G5" s="34">
        <v>23.2</v>
      </c>
      <c r="H5" s="30">
        <v>1747.07</v>
      </c>
      <c r="I5" s="30">
        <v>5347.8</v>
      </c>
      <c r="J5" s="32">
        <f t="shared" si="0"/>
        <v>3446.87</v>
      </c>
      <c r="K5" s="31">
        <f t="shared" si="1"/>
        <v>125.09</v>
      </c>
      <c r="L5" s="33">
        <f t="shared" si="2"/>
        <v>1775.84</v>
      </c>
    </row>
    <row r="6" spans="1:12" ht="31.5" customHeight="1">
      <c r="A6" s="29" t="s">
        <v>87</v>
      </c>
      <c r="B6" s="30">
        <v>18575740.29</v>
      </c>
      <c r="C6" s="34">
        <v>592.75</v>
      </c>
      <c r="D6" s="30">
        <v>10878</v>
      </c>
      <c r="E6" s="30">
        <v>3175082.85</v>
      </c>
      <c r="F6" s="30">
        <v>2968.64</v>
      </c>
      <c r="G6" s="30">
        <v>11219.1</v>
      </c>
      <c r="H6" s="30">
        <v>2127146.34</v>
      </c>
      <c r="I6" s="30">
        <v>23903627.97</v>
      </c>
      <c r="J6" s="32">
        <f t="shared" si="0"/>
        <v>18587211.04</v>
      </c>
      <c r="K6" s="31">
        <f t="shared" si="1"/>
        <v>3175082.85</v>
      </c>
      <c r="L6" s="33">
        <f t="shared" si="2"/>
        <v>2141334.08</v>
      </c>
    </row>
    <row r="7" spans="1:12" ht="19.5" customHeight="1">
      <c r="A7" s="29" t="s">
        <v>145</v>
      </c>
      <c r="B7" s="30">
        <v>427483.9</v>
      </c>
      <c r="C7" s="31"/>
      <c r="D7" s="31"/>
      <c r="E7" s="30">
        <v>311600.39</v>
      </c>
      <c r="F7" s="31"/>
      <c r="G7" s="31"/>
      <c r="H7" s="31"/>
      <c r="I7" s="30">
        <v>739084.29</v>
      </c>
      <c r="J7" s="32">
        <f t="shared" si="0"/>
        <v>427483.9</v>
      </c>
      <c r="K7" s="31">
        <f t="shared" si="1"/>
        <v>311600.39</v>
      </c>
      <c r="L7" s="33">
        <f t="shared" si="2"/>
        <v>0</v>
      </c>
    </row>
    <row r="8" spans="1:12" ht="19.5" customHeight="1">
      <c r="A8" s="29" t="s">
        <v>146</v>
      </c>
      <c r="B8" s="30">
        <v>1274685.26</v>
      </c>
      <c r="C8" s="31"/>
      <c r="D8" s="31"/>
      <c r="E8" s="30">
        <v>99000</v>
      </c>
      <c r="F8" s="31"/>
      <c r="G8" s="31"/>
      <c r="H8" s="31"/>
      <c r="I8" s="30">
        <v>1373685.26</v>
      </c>
      <c r="J8" s="32">
        <f t="shared" si="0"/>
        <v>1274685.26</v>
      </c>
      <c r="K8" s="31">
        <f t="shared" si="1"/>
        <v>99000</v>
      </c>
      <c r="L8" s="33">
        <f t="shared" si="2"/>
        <v>0</v>
      </c>
    </row>
    <row r="9" spans="1:12" ht="19.5" customHeight="1">
      <c r="A9" s="29" t="s">
        <v>147</v>
      </c>
      <c r="B9" s="30">
        <v>110187.91</v>
      </c>
      <c r="C9" s="31"/>
      <c r="D9" s="31"/>
      <c r="E9" s="30">
        <v>66984.38</v>
      </c>
      <c r="F9" s="31"/>
      <c r="G9" s="34">
        <v>631.88</v>
      </c>
      <c r="H9" s="30">
        <v>73303.03</v>
      </c>
      <c r="I9" s="30">
        <v>251107.2</v>
      </c>
      <c r="J9" s="32">
        <f t="shared" si="0"/>
        <v>110187.91</v>
      </c>
      <c r="K9" s="31">
        <f t="shared" si="1"/>
        <v>66984.38</v>
      </c>
      <c r="L9" s="33">
        <f t="shared" si="2"/>
        <v>73934.91</v>
      </c>
    </row>
    <row r="10" spans="1:12" ht="19.5" customHeight="1">
      <c r="A10" s="29" t="s">
        <v>148</v>
      </c>
      <c r="B10" s="31"/>
      <c r="C10" s="31"/>
      <c r="D10" s="31"/>
      <c r="E10" s="34">
        <v>211</v>
      </c>
      <c r="F10" s="31"/>
      <c r="G10" s="31"/>
      <c r="H10" s="31"/>
      <c r="I10" s="34">
        <v>211</v>
      </c>
      <c r="J10" s="32">
        <f t="shared" si="0"/>
        <v>0</v>
      </c>
      <c r="K10" s="31">
        <f t="shared" si="1"/>
        <v>211</v>
      </c>
      <c r="L10" s="33">
        <f t="shared" si="2"/>
        <v>0</v>
      </c>
    </row>
    <row r="11" spans="1:12" ht="19.5" customHeight="1">
      <c r="A11" s="29" t="s">
        <v>149</v>
      </c>
      <c r="B11" s="30">
        <v>133443.74</v>
      </c>
      <c r="C11" s="34">
        <v>42.29</v>
      </c>
      <c r="D11" s="30">
        <v>2971.38</v>
      </c>
      <c r="E11" s="30">
        <v>57896.77</v>
      </c>
      <c r="F11" s="34">
        <v>184.55</v>
      </c>
      <c r="G11" s="34">
        <v>936.38</v>
      </c>
      <c r="H11" s="30">
        <v>56221.64</v>
      </c>
      <c r="I11" s="30">
        <v>251696.75</v>
      </c>
      <c r="J11" s="32">
        <f t="shared" si="0"/>
        <v>136457.41</v>
      </c>
      <c r="K11" s="31">
        <f t="shared" si="1"/>
        <v>57896.77</v>
      </c>
      <c r="L11" s="33">
        <f t="shared" si="2"/>
        <v>57342.57</v>
      </c>
    </row>
    <row r="12" spans="1:12" ht="19.5" customHeight="1">
      <c r="A12" s="29" t="s">
        <v>150</v>
      </c>
      <c r="B12" s="30">
        <v>1122370.07</v>
      </c>
      <c r="C12" s="34">
        <v>0.14</v>
      </c>
      <c r="D12" s="30">
        <v>2191.9</v>
      </c>
      <c r="E12" s="30">
        <v>573891.13</v>
      </c>
      <c r="F12" s="34">
        <v>19.18</v>
      </c>
      <c r="G12" s="30">
        <v>2239.85</v>
      </c>
      <c r="H12" s="30">
        <v>191581</v>
      </c>
      <c r="I12" s="30">
        <v>1892293.27</v>
      </c>
      <c r="J12" s="32">
        <f t="shared" si="0"/>
        <v>1124562.1099999999</v>
      </c>
      <c r="K12" s="31">
        <f t="shared" si="1"/>
        <v>573891.13</v>
      </c>
      <c r="L12" s="33">
        <f t="shared" si="2"/>
        <v>193840.03</v>
      </c>
    </row>
    <row r="13" spans="1:12" ht="39.75" customHeight="1">
      <c r="A13" s="29" t="s">
        <v>151</v>
      </c>
      <c r="B13" s="31"/>
      <c r="C13" s="31"/>
      <c r="D13" s="31"/>
      <c r="E13" s="30">
        <v>6074.86</v>
      </c>
      <c r="F13" s="31"/>
      <c r="G13" s="31"/>
      <c r="H13" s="31"/>
      <c r="I13" s="30">
        <v>6074.86</v>
      </c>
      <c r="J13" s="32">
        <f t="shared" si="0"/>
        <v>0</v>
      </c>
      <c r="K13" s="31">
        <f t="shared" si="1"/>
        <v>6074.86</v>
      </c>
      <c r="L13" s="33">
        <f t="shared" si="2"/>
        <v>0</v>
      </c>
    </row>
    <row r="14" spans="1:12" ht="31.5" customHeight="1">
      <c r="A14" s="29" t="s">
        <v>152</v>
      </c>
      <c r="B14" s="31"/>
      <c r="C14" s="31"/>
      <c r="D14" s="31"/>
      <c r="E14" s="30">
        <v>71126.76</v>
      </c>
      <c r="F14" s="31"/>
      <c r="G14" s="31"/>
      <c r="H14" s="31"/>
      <c r="I14" s="30">
        <v>71126.76</v>
      </c>
      <c r="J14" s="32">
        <f t="shared" si="0"/>
        <v>0</v>
      </c>
      <c r="K14" s="31">
        <f t="shared" si="1"/>
        <v>71126.76</v>
      </c>
      <c r="L14" s="33">
        <f t="shared" si="2"/>
        <v>0</v>
      </c>
    </row>
    <row r="15" spans="1:12" ht="27" customHeight="1">
      <c r="A15" s="29" t="s">
        <v>153</v>
      </c>
      <c r="B15" s="30">
        <v>121429.35</v>
      </c>
      <c r="C15" s="31"/>
      <c r="D15" s="34">
        <v>350.09</v>
      </c>
      <c r="E15" s="30">
        <v>48982.59</v>
      </c>
      <c r="F15" s="34">
        <v>4.27</v>
      </c>
      <c r="G15" s="34">
        <v>331.84</v>
      </c>
      <c r="H15" s="30">
        <v>31431.51</v>
      </c>
      <c r="I15" s="30">
        <v>202529.65</v>
      </c>
      <c r="J15" s="32">
        <f t="shared" si="0"/>
        <v>121779.44</v>
      </c>
      <c r="K15" s="31">
        <f t="shared" si="1"/>
        <v>48982.59</v>
      </c>
      <c r="L15" s="33">
        <f t="shared" si="2"/>
        <v>31767.62</v>
      </c>
    </row>
    <row r="16" spans="1:12" ht="28.5" customHeight="1">
      <c r="A16" s="29" t="s">
        <v>154</v>
      </c>
      <c r="B16" s="30">
        <v>319792.64</v>
      </c>
      <c r="C16" s="31"/>
      <c r="D16" s="34">
        <v>57.68</v>
      </c>
      <c r="E16" s="30">
        <v>124391.83</v>
      </c>
      <c r="F16" s="31"/>
      <c r="G16" s="34">
        <v>97.17</v>
      </c>
      <c r="H16" s="30">
        <v>8660.68</v>
      </c>
      <c r="I16" s="30">
        <v>453000</v>
      </c>
      <c r="J16" s="32">
        <f t="shared" si="0"/>
        <v>319850.32</v>
      </c>
      <c r="K16" s="31">
        <f t="shared" si="1"/>
        <v>124391.83</v>
      </c>
      <c r="L16" s="33">
        <f t="shared" si="2"/>
        <v>8757.85</v>
      </c>
    </row>
    <row r="17" spans="1:12" ht="30.75" customHeight="1">
      <c r="A17" s="29" t="s">
        <v>155</v>
      </c>
      <c r="B17" s="30">
        <v>1226939.42</v>
      </c>
      <c r="C17" s="34">
        <v>103.62</v>
      </c>
      <c r="D17" s="30">
        <v>1796.54</v>
      </c>
      <c r="E17" s="30">
        <v>1145667.82</v>
      </c>
      <c r="F17" s="34">
        <v>506.59</v>
      </c>
      <c r="G17" s="30">
        <v>3927.61</v>
      </c>
      <c r="H17" s="30">
        <v>720755.29</v>
      </c>
      <c r="I17" s="30">
        <v>3099696.89</v>
      </c>
      <c r="J17" s="32">
        <f t="shared" si="0"/>
        <v>1228839.58</v>
      </c>
      <c r="K17" s="31">
        <f t="shared" si="1"/>
        <v>1145667.82</v>
      </c>
      <c r="L17" s="33">
        <f t="shared" si="2"/>
        <v>725189.49</v>
      </c>
    </row>
    <row r="18" spans="1:12" ht="19.5" customHeight="1">
      <c r="A18" s="29" t="s">
        <v>156</v>
      </c>
      <c r="B18" s="30">
        <v>690129.01</v>
      </c>
      <c r="C18" s="34">
        <v>40.78</v>
      </c>
      <c r="D18" s="30">
        <v>3347.85</v>
      </c>
      <c r="E18" s="30">
        <v>350751.36</v>
      </c>
      <c r="F18" s="34">
        <v>204.93</v>
      </c>
      <c r="G18" s="30">
        <v>1010.66</v>
      </c>
      <c r="H18" s="30">
        <v>296810.71</v>
      </c>
      <c r="I18" s="30">
        <v>1342295.3</v>
      </c>
      <c r="J18" s="32">
        <f t="shared" si="0"/>
        <v>693517.64</v>
      </c>
      <c r="K18" s="31">
        <f t="shared" si="1"/>
        <v>350751.36</v>
      </c>
      <c r="L18" s="33">
        <f t="shared" si="2"/>
        <v>298026.30000000005</v>
      </c>
    </row>
    <row r="19" spans="1:12" ht="19.5" customHeight="1">
      <c r="A19" s="29" t="s">
        <v>157</v>
      </c>
      <c r="B19" s="30">
        <v>134628.43</v>
      </c>
      <c r="C19" s="31"/>
      <c r="D19" s="30">
        <v>1189.85</v>
      </c>
      <c r="E19" s="30">
        <v>38002.96</v>
      </c>
      <c r="F19" s="34">
        <v>25.46</v>
      </c>
      <c r="G19" s="34">
        <v>566.49</v>
      </c>
      <c r="H19" s="30">
        <v>40118.81</v>
      </c>
      <c r="I19" s="30">
        <v>214532</v>
      </c>
      <c r="J19" s="32">
        <f t="shared" si="0"/>
        <v>135818.28</v>
      </c>
      <c r="K19" s="31">
        <f t="shared" si="1"/>
        <v>38002.96</v>
      </c>
      <c r="L19" s="33">
        <f t="shared" si="2"/>
        <v>40710.759999999995</v>
      </c>
    </row>
    <row r="20" spans="1:12" ht="19.5" customHeight="1">
      <c r="A20" s="29" t="s">
        <v>158</v>
      </c>
      <c r="B20" s="30">
        <v>387132</v>
      </c>
      <c r="C20" s="31"/>
      <c r="D20" s="31"/>
      <c r="E20" s="30">
        <v>88674.41</v>
      </c>
      <c r="F20" s="31"/>
      <c r="G20" s="31"/>
      <c r="H20" s="31"/>
      <c r="I20" s="30">
        <v>475806.41</v>
      </c>
      <c r="J20" s="32">
        <f t="shared" si="0"/>
        <v>387132</v>
      </c>
      <c r="K20" s="31">
        <f t="shared" si="1"/>
        <v>88674.41</v>
      </c>
      <c r="L20" s="33">
        <f t="shared" si="2"/>
        <v>0</v>
      </c>
    </row>
    <row r="21" spans="1:12" ht="29.25" customHeight="1">
      <c r="A21" s="29" t="s">
        <v>159</v>
      </c>
      <c r="B21" s="30">
        <v>77606.56</v>
      </c>
      <c r="C21" s="30">
        <v>37640</v>
      </c>
      <c r="D21" s="30">
        <v>85404</v>
      </c>
      <c r="E21" s="31"/>
      <c r="F21" s="30">
        <v>2920</v>
      </c>
      <c r="G21" s="30">
        <v>33490</v>
      </c>
      <c r="H21" s="30">
        <v>113399.2</v>
      </c>
      <c r="I21" s="30">
        <v>350459.76</v>
      </c>
      <c r="J21" s="32">
        <f t="shared" si="0"/>
        <v>200650.56</v>
      </c>
      <c r="K21" s="31">
        <f t="shared" si="1"/>
        <v>0</v>
      </c>
      <c r="L21" s="33">
        <f t="shared" si="2"/>
        <v>149809.2</v>
      </c>
    </row>
    <row r="22" spans="1:12" ht="19.5" customHeight="1">
      <c r="A22" s="29" t="s">
        <v>160</v>
      </c>
      <c r="B22" s="30">
        <v>4620328.28</v>
      </c>
      <c r="C22" s="31"/>
      <c r="D22" s="30">
        <v>7287.02</v>
      </c>
      <c r="E22" s="30">
        <v>419414.93</v>
      </c>
      <c r="F22" s="34">
        <v>159.22</v>
      </c>
      <c r="G22" s="30">
        <v>3522.11</v>
      </c>
      <c r="H22" s="30">
        <v>278827.44</v>
      </c>
      <c r="I22" s="30">
        <v>5329539</v>
      </c>
      <c r="J22" s="32">
        <f t="shared" si="0"/>
        <v>4627615.3</v>
      </c>
      <c r="K22" s="31">
        <f t="shared" si="1"/>
        <v>419414.93</v>
      </c>
      <c r="L22" s="33">
        <f t="shared" si="2"/>
        <v>282508.77</v>
      </c>
    </row>
    <row r="23" spans="1:12" ht="25.5" customHeight="1">
      <c r="A23" s="29" t="s">
        <v>161</v>
      </c>
      <c r="B23" s="30">
        <v>152012.06</v>
      </c>
      <c r="C23" s="31"/>
      <c r="D23" s="34">
        <v>77.65</v>
      </c>
      <c r="E23" s="34">
        <v>694.21</v>
      </c>
      <c r="F23" s="31"/>
      <c r="G23" s="34">
        <v>15.24</v>
      </c>
      <c r="H23" s="34">
        <v>700.84</v>
      </c>
      <c r="I23" s="30">
        <v>153500</v>
      </c>
      <c r="J23" s="32">
        <f t="shared" si="0"/>
        <v>152089.71</v>
      </c>
      <c r="K23" s="31">
        <f t="shared" si="1"/>
        <v>694.21</v>
      </c>
      <c r="L23" s="33">
        <f t="shared" si="2"/>
        <v>716.08</v>
      </c>
    </row>
    <row r="24" spans="1:12" ht="19.5" customHeight="1">
      <c r="A24" s="29" t="s">
        <v>162</v>
      </c>
      <c r="B24" s="30">
        <v>279113.54</v>
      </c>
      <c r="C24" s="31"/>
      <c r="D24" s="34">
        <v>590.12</v>
      </c>
      <c r="E24" s="30">
        <v>106010.78</v>
      </c>
      <c r="F24" s="34">
        <v>7.36</v>
      </c>
      <c r="G24" s="34">
        <v>677.98</v>
      </c>
      <c r="H24" s="30">
        <v>136133.89</v>
      </c>
      <c r="I24" s="30">
        <v>522533.67</v>
      </c>
      <c r="J24" s="32">
        <f t="shared" si="0"/>
        <v>279703.66</v>
      </c>
      <c r="K24" s="31">
        <f t="shared" si="1"/>
        <v>106010.78</v>
      </c>
      <c r="L24" s="33">
        <f t="shared" si="2"/>
        <v>136819.23</v>
      </c>
    </row>
    <row r="25" spans="1:12" ht="27" customHeight="1">
      <c r="A25" s="29" t="s">
        <v>163</v>
      </c>
      <c r="B25" s="30">
        <v>49236.78</v>
      </c>
      <c r="C25" s="34">
        <v>2.13</v>
      </c>
      <c r="D25" s="34">
        <v>39.47</v>
      </c>
      <c r="E25" s="30">
        <v>8105.71</v>
      </c>
      <c r="F25" s="34">
        <v>7.52</v>
      </c>
      <c r="G25" s="34">
        <v>32.23</v>
      </c>
      <c r="H25" s="30">
        <v>12518.45</v>
      </c>
      <c r="I25" s="30">
        <v>69942.29</v>
      </c>
      <c r="J25" s="32">
        <f t="shared" si="0"/>
        <v>49278.38</v>
      </c>
      <c r="K25" s="31">
        <f t="shared" si="1"/>
        <v>8105.71</v>
      </c>
      <c r="L25" s="33">
        <f t="shared" si="2"/>
        <v>12558.2</v>
      </c>
    </row>
    <row r="26" spans="1:12" ht="19.5" customHeight="1">
      <c r="A26" s="29" t="s">
        <v>164</v>
      </c>
      <c r="B26" s="30">
        <v>89447233.23</v>
      </c>
      <c r="C26" s="30">
        <v>31358.81</v>
      </c>
      <c r="D26" s="30">
        <v>1005354.75</v>
      </c>
      <c r="E26" s="30">
        <v>39780450.48</v>
      </c>
      <c r="F26" s="30">
        <v>38153.73</v>
      </c>
      <c r="G26" s="30">
        <v>582854.43</v>
      </c>
      <c r="H26" s="30">
        <v>41066539.06</v>
      </c>
      <c r="I26" s="30">
        <v>171951944.49</v>
      </c>
      <c r="J26" s="32">
        <f t="shared" si="0"/>
        <v>90483946.79</v>
      </c>
      <c r="K26" s="31">
        <f t="shared" si="1"/>
        <v>39780450.48</v>
      </c>
      <c r="L26" s="33">
        <f t="shared" si="2"/>
        <v>41687547.22</v>
      </c>
    </row>
    <row r="27" spans="1:12" ht="19.5" customHeight="1">
      <c r="A27" s="29" t="s">
        <v>165</v>
      </c>
      <c r="B27" s="30">
        <v>74372.13</v>
      </c>
      <c r="C27" s="34">
        <v>11.55</v>
      </c>
      <c r="D27" s="34">
        <v>211.93</v>
      </c>
      <c r="E27" s="30">
        <v>49072.59</v>
      </c>
      <c r="F27" s="34">
        <v>29.8</v>
      </c>
      <c r="G27" s="34">
        <v>131.09</v>
      </c>
      <c r="H27" s="30">
        <v>41179.52</v>
      </c>
      <c r="I27" s="30">
        <v>165008.61</v>
      </c>
      <c r="J27" s="32">
        <f t="shared" si="0"/>
        <v>74595.61</v>
      </c>
      <c r="K27" s="31">
        <f t="shared" si="1"/>
        <v>49072.59</v>
      </c>
      <c r="L27" s="33">
        <f t="shared" si="2"/>
        <v>41340.409999999996</v>
      </c>
    </row>
    <row r="28" spans="1:12" ht="19.5" customHeight="1">
      <c r="A28" s="29" t="s">
        <v>166</v>
      </c>
      <c r="B28" s="30">
        <v>396770.19</v>
      </c>
      <c r="C28" s="31"/>
      <c r="D28" s="30">
        <v>1602.65</v>
      </c>
      <c r="E28" s="30">
        <v>206039.62</v>
      </c>
      <c r="F28" s="34">
        <v>446.1</v>
      </c>
      <c r="G28" s="30">
        <v>1036.74</v>
      </c>
      <c r="H28" s="30">
        <v>326684.4</v>
      </c>
      <c r="I28" s="30">
        <v>932579.7</v>
      </c>
      <c r="J28" s="32">
        <f t="shared" si="0"/>
        <v>398372.84</v>
      </c>
      <c r="K28" s="31">
        <f t="shared" si="1"/>
        <v>206039.62</v>
      </c>
      <c r="L28" s="33">
        <f t="shared" si="2"/>
        <v>328167.24000000005</v>
      </c>
    </row>
    <row r="29" spans="1:12" ht="19.5" customHeight="1">
      <c r="A29" s="29" t="s">
        <v>167</v>
      </c>
      <c r="B29" s="30">
        <v>163270.45</v>
      </c>
      <c r="C29" s="34">
        <v>78.98</v>
      </c>
      <c r="D29" s="30">
        <v>1299.29</v>
      </c>
      <c r="E29" s="30">
        <v>79896.92</v>
      </c>
      <c r="F29" s="34">
        <v>245.75</v>
      </c>
      <c r="G29" s="30">
        <v>1044.54</v>
      </c>
      <c r="H29" s="30">
        <v>115807.54</v>
      </c>
      <c r="I29" s="30">
        <v>361643.47</v>
      </c>
      <c r="J29" s="32">
        <f t="shared" si="0"/>
        <v>164648.72000000003</v>
      </c>
      <c r="K29" s="31">
        <f t="shared" si="1"/>
        <v>79896.92</v>
      </c>
      <c r="L29" s="33">
        <f t="shared" si="2"/>
        <v>117097.82999999999</v>
      </c>
    </row>
    <row r="30" spans="1:12" ht="31.5" customHeight="1">
      <c r="A30" s="29" t="s">
        <v>168</v>
      </c>
      <c r="B30" s="30">
        <v>68050.19</v>
      </c>
      <c r="C30" s="34">
        <v>15.89</v>
      </c>
      <c r="D30" s="34">
        <v>413.26</v>
      </c>
      <c r="E30" s="30">
        <v>34701.28</v>
      </c>
      <c r="F30" s="34">
        <v>231.03</v>
      </c>
      <c r="G30" s="34">
        <v>451.87</v>
      </c>
      <c r="H30" s="30">
        <v>33063.52</v>
      </c>
      <c r="I30" s="30">
        <v>136927.04</v>
      </c>
      <c r="J30" s="32">
        <f t="shared" si="0"/>
        <v>68479.34</v>
      </c>
      <c r="K30" s="31">
        <f t="shared" si="1"/>
        <v>34701.28</v>
      </c>
      <c r="L30" s="33">
        <f t="shared" si="2"/>
        <v>33746.42</v>
      </c>
    </row>
    <row r="31" spans="1:12" ht="30.75" customHeight="1">
      <c r="A31" s="29" t="s">
        <v>169</v>
      </c>
      <c r="B31" s="30">
        <v>72743.12</v>
      </c>
      <c r="C31" s="34">
        <v>17.51</v>
      </c>
      <c r="D31" s="34">
        <v>475.65</v>
      </c>
      <c r="E31" s="30">
        <v>33760.54</v>
      </c>
      <c r="F31" s="34">
        <v>92.05</v>
      </c>
      <c r="G31" s="34">
        <v>422.59</v>
      </c>
      <c r="H31" s="30">
        <v>34986.98</v>
      </c>
      <c r="I31" s="30">
        <v>142498.44</v>
      </c>
      <c r="J31" s="32">
        <f t="shared" si="0"/>
        <v>73236.27999999998</v>
      </c>
      <c r="K31" s="31">
        <f t="shared" si="1"/>
        <v>33760.54</v>
      </c>
      <c r="L31" s="33">
        <f t="shared" si="2"/>
        <v>35501.62</v>
      </c>
    </row>
    <row r="32" spans="1:12" ht="31.5" customHeight="1">
      <c r="A32" s="29" t="s">
        <v>170</v>
      </c>
      <c r="B32" s="30">
        <v>512361.52</v>
      </c>
      <c r="C32" s="34">
        <v>766.06</v>
      </c>
      <c r="D32" s="30">
        <v>8148.36</v>
      </c>
      <c r="E32" s="30">
        <v>227393.18</v>
      </c>
      <c r="F32" s="34">
        <v>390.55</v>
      </c>
      <c r="G32" s="30">
        <v>2870.73</v>
      </c>
      <c r="H32" s="30">
        <v>225745.1</v>
      </c>
      <c r="I32" s="30">
        <v>977675.5</v>
      </c>
      <c r="J32" s="32">
        <f t="shared" si="0"/>
        <v>521275.94</v>
      </c>
      <c r="K32" s="31">
        <f t="shared" si="1"/>
        <v>227393.18</v>
      </c>
      <c r="L32" s="33">
        <f t="shared" si="2"/>
        <v>229006.38</v>
      </c>
    </row>
    <row r="33" spans="1:12" ht="19.5" customHeight="1">
      <c r="A33" s="29" t="s">
        <v>171</v>
      </c>
      <c r="B33" s="30">
        <v>926413.39</v>
      </c>
      <c r="C33" s="34">
        <v>92.13</v>
      </c>
      <c r="D33" s="30">
        <v>1427.26</v>
      </c>
      <c r="E33" s="30">
        <v>699165.73</v>
      </c>
      <c r="F33" s="30">
        <v>2219.97</v>
      </c>
      <c r="G33" s="30">
        <v>1614.24</v>
      </c>
      <c r="H33" s="30">
        <v>436511.28</v>
      </c>
      <c r="I33" s="30">
        <v>2067444</v>
      </c>
      <c r="J33" s="32">
        <f t="shared" si="0"/>
        <v>927932.78</v>
      </c>
      <c r="K33" s="31">
        <f t="shared" si="1"/>
        <v>699165.73</v>
      </c>
      <c r="L33" s="33">
        <f t="shared" si="2"/>
        <v>440345.49000000005</v>
      </c>
    </row>
    <row r="34" spans="1:12" ht="29.25" customHeight="1">
      <c r="A34" s="29" t="s">
        <v>172</v>
      </c>
      <c r="B34" s="31"/>
      <c r="C34" s="31"/>
      <c r="D34" s="31"/>
      <c r="E34" s="31"/>
      <c r="F34" s="31"/>
      <c r="G34" s="31"/>
      <c r="H34" s="30">
        <v>20923.4</v>
      </c>
      <c r="I34" s="30">
        <v>20923.4</v>
      </c>
      <c r="J34" s="32">
        <f t="shared" si="0"/>
        <v>0</v>
      </c>
      <c r="K34" s="31">
        <f t="shared" si="1"/>
        <v>0</v>
      </c>
      <c r="L34" s="33">
        <f t="shared" si="2"/>
        <v>20923.4</v>
      </c>
    </row>
    <row r="35" spans="1:12" ht="19.5" customHeight="1">
      <c r="A35" s="29" t="s">
        <v>173</v>
      </c>
      <c r="B35" s="30">
        <v>1059.17</v>
      </c>
      <c r="C35" s="34">
        <v>2.26</v>
      </c>
      <c r="D35" s="34">
        <v>22.46</v>
      </c>
      <c r="E35" s="30">
        <v>436812.54</v>
      </c>
      <c r="F35" s="31"/>
      <c r="G35" s="34">
        <v>7.33</v>
      </c>
      <c r="H35" s="34">
        <v>517.17</v>
      </c>
      <c r="I35" s="30">
        <v>438420.93</v>
      </c>
      <c r="J35" s="32">
        <f aca="true" t="shared" si="3" ref="J35:J55">B35+C35+D35</f>
        <v>1083.89</v>
      </c>
      <c r="K35" s="31">
        <f t="shared" si="1"/>
        <v>436812.54</v>
      </c>
      <c r="L35" s="33">
        <f t="shared" si="2"/>
        <v>524.5</v>
      </c>
    </row>
    <row r="36" spans="1:12" ht="19.5" customHeight="1">
      <c r="A36" s="29" t="s">
        <v>78</v>
      </c>
      <c r="B36" s="30">
        <v>424374.96</v>
      </c>
      <c r="C36" s="34">
        <v>4.48</v>
      </c>
      <c r="D36" s="30">
        <v>1793.47</v>
      </c>
      <c r="E36" s="30">
        <v>332622.43</v>
      </c>
      <c r="F36" s="34">
        <v>202.42</v>
      </c>
      <c r="G36" s="34">
        <v>699.04</v>
      </c>
      <c r="H36" s="30">
        <v>329974.93</v>
      </c>
      <c r="I36" s="30">
        <v>1089671.73</v>
      </c>
      <c r="J36" s="32">
        <f t="shared" si="3"/>
        <v>426172.91</v>
      </c>
      <c r="K36" s="31">
        <f t="shared" si="1"/>
        <v>332622.43</v>
      </c>
      <c r="L36" s="33">
        <f t="shared" si="2"/>
        <v>330876.39</v>
      </c>
    </row>
    <row r="37" spans="1:12" ht="27.75" customHeight="1">
      <c r="A37" s="29" t="s">
        <v>174</v>
      </c>
      <c r="B37" s="30">
        <v>17818.88</v>
      </c>
      <c r="C37" s="31"/>
      <c r="D37" s="31"/>
      <c r="E37" s="30">
        <v>12704.33</v>
      </c>
      <c r="F37" s="31"/>
      <c r="G37" s="34">
        <v>212.56</v>
      </c>
      <c r="H37" s="30">
        <v>11533.88</v>
      </c>
      <c r="I37" s="30">
        <v>42269.65</v>
      </c>
      <c r="J37" s="32">
        <f t="shared" si="3"/>
        <v>17818.88</v>
      </c>
      <c r="K37" s="31">
        <f t="shared" si="1"/>
        <v>12704.33</v>
      </c>
      <c r="L37" s="33">
        <f t="shared" si="2"/>
        <v>11746.439999999999</v>
      </c>
    </row>
    <row r="38" spans="1:12" ht="29.25" customHeight="1">
      <c r="A38" s="29" t="s">
        <v>175</v>
      </c>
      <c r="B38" s="30">
        <v>19524177.3</v>
      </c>
      <c r="C38" s="30">
        <v>2568</v>
      </c>
      <c r="D38" s="30">
        <v>108750.68</v>
      </c>
      <c r="E38" s="30">
        <v>9124223.32</v>
      </c>
      <c r="F38" s="30">
        <v>6878.42</v>
      </c>
      <c r="G38" s="30">
        <v>87601.56</v>
      </c>
      <c r="H38" s="30">
        <v>11078479.6</v>
      </c>
      <c r="I38" s="30">
        <v>39932678.88</v>
      </c>
      <c r="J38" s="32">
        <f t="shared" si="3"/>
        <v>19635495.98</v>
      </c>
      <c r="K38" s="31">
        <f t="shared" si="1"/>
        <v>9124223.32</v>
      </c>
      <c r="L38" s="33">
        <f t="shared" si="2"/>
        <v>11172959.58</v>
      </c>
    </row>
    <row r="39" spans="1:12" ht="26.25" customHeight="1">
      <c r="A39" s="29" t="s">
        <v>176</v>
      </c>
      <c r="B39" s="30">
        <v>704041.41</v>
      </c>
      <c r="C39" s="30">
        <v>4226.36</v>
      </c>
      <c r="D39" s="30">
        <v>42068.95</v>
      </c>
      <c r="E39" s="30">
        <v>455210.4</v>
      </c>
      <c r="F39" s="31"/>
      <c r="G39" s="30">
        <v>8332.97</v>
      </c>
      <c r="H39" s="30">
        <v>425383.86</v>
      </c>
      <c r="I39" s="30">
        <v>1639263.95</v>
      </c>
      <c r="J39" s="32">
        <f t="shared" si="3"/>
        <v>750336.72</v>
      </c>
      <c r="K39" s="31">
        <f t="shared" si="1"/>
        <v>455210.4</v>
      </c>
      <c r="L39" s="33">
        <f t="shared" si="2"/>
        <v>433716.82999999996</v>
      </c>
    </row>
    <row r="40" spans="1:12" ht="27.75" customHeight="1">
      <c r="A40" s="29" t="s">
        <v>177</v>
      </c>
      <c r="B40" s="30">
        <v>195422.67</v>
      </c>
      <c r="C40" s="34">
        <v>2.65</v>
      </c>
      <c r="D40" s="34">
        <v>26.42</v>
      </c>
      <c r="E40" s="30">
        <v>158002.32</v>
      </c>
      <c r="F40" s="34">
        <v>11.19</v>
      </c>
      <c r="G40" s="34">
        <v>397.63</v>
      </c>
      <c r="H40" s="30">
        <v>99314.06</v>
      </c>
      <c r="I40" s="30">
        <v>453176.94</v>
      </c>
      <c r="J40" s="32">
        <f t="shared" si="3"/>
        <v>195451.74000000002</v>
      </c>
      <c r="K40" s="31">
        <f t="shared" si="1"/>
        <v>158002.32</v>
      </c>
      <c r="L40" s="33">
        <f t="shared" si="2"/>
        <v>99722.88</v>
      </c>
    </row>
    <row r="41" spans="1:12" ht="32.25" customHeight="1">
      <c r="A41" s="29" t="s">
        <v>178</v>
      </c>
      <c r="B41" s="30">
        <v>556471.4</v>
      </c>
      <c r="C41" s="34">
        <v>67.4</v>
      </c>
      <c r="D41" s="30">
        <v>1745.31</v>
      </c>
      <c r="E41" s="30">
        <v>742226.02</v>
      </c>
      <c r="F41" s="34">
        <v>657.57</v>
      </c>
      <c r="G41" s="30">
        <v>1877.91</v>
      </c>
      <c r="H41" s="30">
        <v>334992.54</v>
      </c>
      <c r="I41" s="30">
        <v>1638038.15</v>
      </c>
      <c r="J41" s="32">
        <f t="shared" si="3"/>
        <v>558284.1100000001</v>
      </c>
      <c r="K41" s="31">
        <f t="shared" si="1"/>
        <v>742226.02</v>
      </c>
      <c r="L41" s="33">
        <f t="shared" si="2"/>
        <v>337528.01999999996</v>
      </c>
    </row>
    <row r="42" spans="1:12" s="36" customFormat="1" ht="36.75" customHeight="1">
      <c r="A42" s="35" t="s">
        <v>179</v>
      </c>
      <c r="B42" s="30">
        <v>126219.97</v>
      </c>
      <c r="C42" s="31"/>
      <c r="D42" s="31"/>
      <c r="E42" s="31"/>
      <c r="F42" s="31"/>
      <c r="G42" s="31"/>
      <c r="H42" s="31"/>
      <c r="I42" s="30">
        <v>126219.97</v>
      </c>
      <c r="J42" s="32">
        <f t="shared" si="3"/>
        <v>126219.97</v>
      </c>
      <c r="K42" s="31">
        <f t="shared" si="1"/>
        <v>0</v>
      </c>
      <c r="L42" s="33">
        <f t="shared" si="2"/>
        <v>0</v>
      </c>
    </row>
    <row r="43" spans="1:12" ht="19.5" customHeight="1">
      <c r="A43" s="29" t="s">
        <v>180</v>
      </c>
      <c r="B43" s="30">
        <v>14600</v>
      </c>
      <c r="C43" s="31"/>
      <c r="D43" s="31"/>
      <c r="E43" s="30">
        <v>15800</v>
      </c>
      <c r="F43" s="31"/>
      <c r="G43" s="31"/>
      <c r="H43" s="30">
        <v>12000</v>
      </c>
      <c r="I43" s="30">
        <v>42400</v>
      </c>
      <c r="J43" s="32">
        <f t="shared" si="3"/>
        <v>14600</v>
      </c>
      <c r="K43" s="31">
        <f t="shared" si="1"/>
        <v>15800</v>
      </c>
      <c r="L43" s="33">
        <f t="shared" si="2"/>
        <v>12000</v>
      </c>
    </row>
    <row r="44" spans="1:12" ht="19.5" customHeight="1">
      <c r="A44" s="29" t="s">
        <v>181</v>
      </c>
      <c r="B44" s="30">
        <v>20750638.95</v>
      </c>
      <c r="C44" s="30">
        <v>8091.44</v>
      </c>
      <c r="D44" s="30">
        <v>221519.87</v>
      </c>
      <c r="E44" s="30">
        <v>10247578.82</v>
      </c>
      <c r="F44" s="30">
        <v>8066.9</v>
      </c>
      <c r="G44" s="30">
        <v>120828.69</v>
      </c>
      <c r="H44" s="30">
        <v>10568903.04</v>
      </c>
      <c r="I44" s="30">
        <v>41925627.71</v>
      </c>
      <c r="J44" s="32">
        <f t="shared" si="3"/>
        <v>20980250.26</v>
      </c>
      <c r="K44" s="31">
        <f t="shared" si="1"/>
        <v>10247578.82</v>
      </c>
      <c r="L44" s="33">
        <f t="shared" si="2"/>
        <v>10697798.629999999</v>
      </c>
    </row>
    <row r="45" spans="1:12" ht="29.25" customHeight="1">
      <c r="A45" s="29" t="s">
        <v>182</v>
      </c>
      <c r="B45" s="30">
        <v>186354.01</v>
      </c>
      <c r="C45" s="34">
        <v>65.75</v>
      </c>
      <c r="D45" s="30">
        <v>2097.41</v>
      </c>
      <c r="E45" s="30">
        <v>83066.28</v>
      </c>
      <c r="F45" s="34">
        <v>79.64</v>
      </c>
      <c r="G45" s="30">
        <v>1220.95</v>
      </c>
      <c r="H45" s="30">
        <v>83605.9</v>
      </c>
      <c r="I45" s="30">
        <v>356489.94</v>
      </c>
      <c r="J45" s="32">
        <f t="shared" si="3"/>
        <v>188517.17</v>
      </c>
      <c r="K45" s="31">
        <f t="shared" si="1"/>
        <v>83066.28</v>
      </c>
      <c r="L45" s="33">
        <f t="shared" si="2"/>
        <v>84906.48999999999</v>
      </c>
    </row>
    <row r="46" spans="1:12" ht="19.5" customHeight="1">
      <c r="A46" s="29" t="s">
        <v>183</v>
      </c>
      <c r="B46" s="30">
        <v>142522.44</v>
      </c>
      <c r="C46" s="31"/>
      <c r="D46" s="34">
        <v>921.1</v>
      </c>
      <c r="E46" s="30">
        <v>142411.57</v>
      </c>
      <c r="F46" s="34">
        <v>98.49</v>
      </c>
      <c r="G46" s="34">
        <v>750.88</v>
      </c>
      <c r="H46" s="30">
        <v>64431.21</v>
      </c>
      <c r="I46" s="30">
        <v>351135.69</v>
      </c>
      <c r="J46" s="32">
        <f t="shared" si="3"/>
        <v>143443.54</v>
      </c>
      <c r="K46" s="31">
        <f t="shared" si="1"/>
        <v>142411.57</v>
      </c>
      <c r="L46" s="33">
        <f t="shared" si="2"/>
        <v>65280.58</v>
      </c>
    </row>
    <row r="47" spans="1:12" ht="29.25" customHeight="1">
      <c r="A47" s="29" t="s">
        <v>184</v>
      </c>
      <c r="B47" s="30">
        <v>4882907.7</v>
      </c>
      <c r="C47" s="34">
        <v>235.93</v>
      </c>
      <c r="D47" s="30">
        <v>588811.69</v>
      </c>
      <c r="E47" s="30">
        <v>2914874.08</v>
      </c>
      <c r="F47" s="34">
        <v>794.9</v>
      </c>
      <c r="G47" s="30">
        <v>8959.01</v>
      </c>
      <c r="H47" s="30">
        <v>6682078.56</v>
      </c>
      <c r="I47" s="30">
        <v>15078661.87</v>
      </c>
      <c r="J47" s="32">
        <f t="shared" si="3"/>
        <v>5471955.32</v>
      </c>
      <c r="K47" s="31">
        <f t="shared" si="1"/>
        <v>2914874.08</v>
      </c>
      <c r="L47" s="33">
        <f t="shared" si="2"/>
        <v>6691832.47</v>
      </c>
    </row>
    <row r="48" spans="1:12" ht="19.5" customHeight="1">
      <c r="A48" s="29" t="s">
        <v>185</v>
      </c>
      <c r="B48" s="30">
        <v>22142.64</v>
      </c>
      <c r="C48" s="31"/>
      <c r="D48" s="31"/>
      <c r="E48" s="30">
        <v>127973</v>
      </c>
      <c r="F48" s="31"/>
      <c r="G48" s="31"/>
      <c r="H48" s="31"/>
      <c r="I48" s="30">
        <v>150115.64</v>
      </c>
      <c r="J48" s="32">
        <f t="shared" si="3"/>
        <v>22142.64</v>
      </c>
      <c r="K48" s="31">
        <f t="shared" si="1"/>
        <v>127973</v>
      </c>
      <c r="L48" s="33">
        <f t="shared" si="2"/>
        <v>0</v>
      </c>
    </row>
    <row r="49" spans="1:12" ht="19.5" customHeight="1">
      <c r="A49" s="29" t="s">
        <v>186</v>
      </c>
      <c r="B49" s="30">
        <v>202214.26</v>
      </c>
      <c r="C49" s="31"/>
      <c r="D49" s="34">
        <v>427.93</v>
      </c>
      <c r="E49" s="30">
        <v>85320.37</v>
      </c>
      <c r="F49" s="34">
        <v>10.04</v>
      </c>
      <c r="G49" s="34">
        <v>235.42</v>
      </c>
      <c r="H49" s="30">
        <v>38764.98</v>
      </c>
      <c r="I49" s="30">
        <v>326973</v>
      </c>
      <c r="J49" s="32">
        <f t="shared" si="3"/>
        <v>202642.19</v>
      </c>
      <c r="K49" s="31">
        <f t="shared" si="1"/>
        <v>85320.37</v>
      </c>
      <c r="L49" s="33">
        <f t="shared" si="2"/>
        <v>39010.44</v>
      </c>
    </row>
    <row r="50" spans="1:12" ht="29.25" customHeight="1">
      <c r="A50" s="29" t="s">
        <v>187</v>
      </c>
      <c r="B50" s="30">
        <v>462322.71</v>
      </c>
      <c r="C50" s="31"/>
      <c r="D50" s="31"/>
      <c r="E50" s="31"/>
      <c r="F50" s="31"/>
      <c r="G50" s="31"/>
      <c r="H50" s="31"/>
      <c r="I50" s="30">
        <v>462322.71</v>
      </c>
      <c r="J50" s="32">
        <f t="shared" si="3"/>
        <v>462322.71</v>
      </c>
      <c r="K50" s="31">
        <f t="shared" si="1"/>
        <v>0</v>
      </c>
      <c r="L50" s="33">
        <f t="shared" si="2"/>
        <v>0</v>
      </c>
    </row>
    <row r="51" spans="1:12" ht="19.5" customHeight="1">
      <c r="A51" s="29" t="s">
        <v>188</v>
      </c>
      <c r="B51" s="30">
        <v>546058.95</v>
      </c>
      <c r="C51" s="34">
        <v>172.74</v>
      </c>
      <c r="D51" s="30">
        <v>3122.91</v>
      </c>
      <c r="E51" s="30">
        <v>383307.6</v>
      </c>
      <c r="F51" s="34">
        <v>610.87</v>
      </c>
      <c r="G51" s="30">
        <v>3035.41</v>
      </c>
      <c r="H51" s="30">
        <v>242746.19</v>
      </c>
      <c r="I51" s="30">
        <v>1179054.67</v>
      </c>
      <c r="J51" s="32">
        <f t="shared" si="3"/>
        <v>549354.6</v>
      </c>
      <c r="K51" s="31">
        <f t="shared" si="1"/>
        <v>383307.6</v>
      </c>
      <c r="L51" s="33">
        <f t="shared" si="2"/>
        <v>246392.47</v>
      </c>
    </row>
    <row r="52" spans="1:12" ht="36.75" customHeight="1">
      <c r="A52" s="29" t="s">
        <v>189</v>
      </c>
      <c r="B52" s="30">
        <v>29169.32</v>
      </c>
      <c r="C52" s="31"/>
      <c r="D52" s="34">
        <v>265.97</v>
      </c>
      <c r="E52" s="30">
        <v>10943.98</v>
      </c>
      <c r="F52" s="34">
        <v>5.11</v>
      </c>
      <c r="G52" s="34">
        <v>126.63</v>
      </c>
      <c r="H52" s="30">
        <v>8770.01</v>
      </c>
      <c r="I52" s="30">
        <v>49281.02</v>
      </c>
      <c r="J52" s="32">
        <f t="shared" si="3"/>
        <v>29435.29</v>
      </c>
      <c r="K52" s="31">
        <f t="shared" si="1"/>
        <v>10943.98</v>
      </c>
      <c r="L52" s="33">
        <f t="shared" si="2"/>
        <v>8901.75</v>
      </c>
    </row>
    <row r="53" spans="1:12" ht="30.75" customHeight="1">
      <c r="A53" s="29" t="s">
        <v>190</v>
      </c>
      <c r="B53" s="30">
        <v>824899.25</v>
      </c>
      <c r="C53" s="31"/>
      <c r="D53" s="31"/>
      <c r="E53" s="30">
        <v>40000</v>
      </c>
      <c r="F53" s="31"/>
      <c r="G53" s="31"/>
      <c r="H53" s="31"/>
      <c r="I53" s="30">
        <v>864899.25</v>
      </c>
      <c r="J53" s="32">
        <f t="shared" si="3"/>
        <v>824899.25</v>
      </c>
      <c r="K53" s="31">
        <f t="shared" si="1"/>
        <v>40000</v>
      </c>
      <c r="L53" s="33">
        <f t="shared" si="2"/>
        <v>0</v>
      </c>
    </row>
    <row r="54" spans="1:12" ht="19.5" customHeight="1">
      <c r="A54" s="29" t="s">
        <v>191</v>
      </c>
      <c r="B54" s="30">
        <v>501645.11</v>
      </c>
      <c r="C54" s="34">
        <v>149.67</v>
      </c>
      <c r="D54" s="30">
        <v>3716.77</v>
      </c>
      <c r="E54" s="30">
        <v>752973.2</v>
      </c>
      <c r="F54" s="34">
        <v>487.96</v>
      </c>
      <c r="G54" s="30">
        <v>3008.25</v>
      </c>
      <c r="H54" s="30">
        <v>242265.67</v>
      </c>
      <c r="I54" s="30">
        <v>1504246.63</v>
      </c>
      <c r="J54" s="32">
        <f t="shared" si="3"/>
        <v>505511.55</v>
      </c>
      <c r="K54" s="31">
        <f t="shared" si="1"/>
        <v>752973.2</v>
      </c>
      <c r="L54" s="33">
        <f t="shared" si="2"/>
        <v>245761.88</v>
      </c>
    </row>
    <row r="55" spans="1:12" ht="19.5" customHeight="1">
      <c r="A55" s="37" t="s">
        <v>139</v>
      </c>
      <c r="B55" s="38">
        <v>171931673.8</v>
      </c>
      <c r="C55" s="38">
        <v>86350.9</v>
      </c>
      <c r="D55" s="38">
        <v>2110433.6</v>
      </c>
      <c r="E55" s="38">
        <v>73913473.27</v>
      </c>
      <c r="F55" s="38">
        <v>66725.78</v>
      </c>
      <c r="G55" s="38">
        <v>886442.21</v>
      </c>
      <c r="H55" s="38">
        <v>76614558.3</v>
      </c>
      <c r="I55" s="38">
        <v>325609657.86</v>
      </c>
      <c r="J55" s="39">
        <f t="shared" si="3"/>
        <v>174128458.3</v>
      </c>
      <c r="K55" s="40">
        <f t="shared" si="1"/>
        <v>73913473.27</v>
      </c>
      <c r="L55" s="40">
        <f t="shared" si="2"/>
        <v>77567726.28999999</v>
      </c>
    </row>
    <row r="56" spans="1:12" s="44" customFormat="1" ht="19.5" customHeight="1">
      <c r="A56" s="41" t="s">
        <v>192</v>
      </c>
      <c r="B56" s="42"/>
      <c r="C56" s="42"/>
      <c r="D56" s="42"/>
      <c r="E56" s="42"/>
      <c r="F56" s="42"/>
      <c r="G56" s="42"/>
      <c r="H56" s="42"/>
      <c r="I56" s="43">
        <f>I57-I55</f>
        <v>39836351.69999999</v>
      </c>
      <c r="J56" s="42"/>
      <c r="K56" s="42">
        <f>K57-K55</f>
        <v>3572638.0700000077</v>
      </c>
      <c r="L56" s="43">
        <f>I56-K56</f>
        <v>36263713.62999998</v>
      </c>
    </row>
    <row r="57" spans="1:12" s="49" customFormat="1" ht="29.25" customHeight="1">
      <c r="A57" s="45" t="s">
        <v>193</v>
      </c>
      <c r="B57" s="46"/>
      <c r="C57" s="46"/>
      <c r="D57" s="46"/>
      <c r="E57" s="46"/>
      <c r="F57" s="46"/>
      <c r="G57" s="46"/>
      <c r="H57" s="46"/>
      <c r="I57" s="47">
        <v>365446009.56</v>
      </c>
      <c r="J57" s="48">
        <f>J55</f>
        <v>174128458.3</v>
      </c>
      <c r="K57" s="46">
        <v>77486111.34</v>
      </c>
      <c r="L57" s="47">
        <f>L55+L56</f>
        <v>113831439.91999997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79"/>
  <sheetViews>
    <sheetView tabSelected="1" zoomScalePageLayoutView="0" workbookViewId="0" topLeftCell="A1">
      <selection activeCell="CR35" sqref="CR35"/>
    </sheetView>
  </sheetViews>
  <sheetFormatPr defaultColWidth="0.875" defaultRowHeight="12.75"/>
  <cols>
    <col min="1" max="84" width="0.875" style="1" customWidth="1"/>
    <col min="85" max="85" width="4.875" style="1" customWidth="1"/>
    <col min="86" max="86" width="14.25390625" style="11" customWidth="1"/>
    <col min="87" max="16384" width="0.875" style="1" customWidth="1"/>
  </cols>
  <sheetData>
    <row r="1" spans="80:86" s="2" customFormat="1" ht="15">
      <c r="CB1" s="78" t="s">
        <v>126</v>
      </c>
      <c r="CC1" s="78"/>
      <c r="CD1" s="78"/>
      <c r="CE1" s="78"/>
      <c r="CF1" s="78"/>
      <c r="CG1" s="78"/>
      <c r="CH1" s="78"/>
    </row>
    <row r="2" spans="80:86" s="2" customFormat="1" ht="15">
      <c r="CB2" s="78" t="s">
        <v>127</v>
      </c>
      <c r="CC2" s="78"/>
      <c r="CD2" s="78"/>
      <c r="CE2" s="78"/>
      <c r="CF2" s="78"/>
      <c r="CG2" s="78"/>
      <c r="CH2" s="78"/>
    </row>
    <row r="3" spans="80:86" s="2" customFormat="1" ht="15">
      <c r="CB3" s="78" t="s">
        <v>128</v>
      </c>
      <c r="CC3" s="78"/>
      <c r="CD3" s="78"/>
      <c r="CE3" s="78"/>
      <c r="CF3" s="78"/>
      <c r="CG3" s="78"/>
      <c r="CH3" s="78"/>
    </row>
    <row r="4" spans="80:86" s="2" customFormat="1" ht="15">
      <c r="CB4" s="78"/>
      <c r="CC4" s="78"/>
      <c r="CD4" s="78"/>
      <c r="CE4" s="78"/>
      <c r="CF4" s="78"/>
      <c r="CG4" s="78"/>
      <c r="CH4" s="78"/>
    </row>
    <row r="5" spans="80:86" s="2" customFormat="1" ht="15">
      <c r="CB5" s="78" t="s">
        <v>129</v>
      </c>
      <c r="CC5" s="78"/>
      <c r="CD5" s="78"/>
      <c r="CE5" s="78"/>
      <c r="CF5" s="78"/>
      <c r="CG5" s="78"/>
      <c r="CH5" s="78"/>
    </row>
    <row r="6" s="2" customFormat="1" ht="15">
      <c r="CH6" s="10"/>
    </row>
    <row r="7" spans="1:86" s="3" customFormat="1" ht="15.75">
      <c r="A7" s="80" t="s">
        <v>64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</row>
    <row r="8" spans="1:86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87" t="s">
        <v>124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2" t="s">
        <v>204</v>
      </c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79"/>
      <c r="CF8" s="79"/>
      <c r="CG8" s="79"/>
      <c r="CH8" s="79"/>
    </row>
    <row r="9" spans="16:86" s="5" customFormat="1" ht="11.25">
      <c r="P9" s="86" t="s">
        <v>0</v>
      </c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CH9" s="16"/>
    </row>
    <row r="10" spans="1:86" s="3" customFormat="1" ht="15.75">
      <c r="A10" s="80" t="s">
        <v>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</row>
    <row r="11" spans="1:86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6" t="s">
        <v>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88" t="s">
        <v>125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</row>
    <row r="12" spans="41:86" s="5" customFormat="1" ht="11.25">
      <c r="AO12" s="86" t="s">
        <v>73</v>
      </c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</row>
    <row r="13" s="2" customFormat="1" ht="15.75" thickBot="1">
      <c r="CH13" s="10"/>
    </row>
    <row r="14" spans="1:86" s="5" customFormat="1" ht="22.5" customHeight="1">
      <c r="A14" s="83" t="s">
        <v>1</v>
      </c>
      <c r="B14" s="77"/>
      <c r="C14" s="77"/>
      <c r="D14" s="77"/>
      <c r="E14" s="77"/>
      <c r="F14" s="77"/>
      <c r="G14" s="77"/>
      <c r="H14" s="77"/>
      <c r="I14" s="77" t="s">
        <v>74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 t="s">
        <v>2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12" t="s">
        <v>82</v>
      </c>
    </row>
    <row r="15" spans="1:86" s="8" customFormat="1" ht="11.25" customHeight="1">
      <c r="A15" s="70">
        <v>1</v>
      </c>
      <c r="B15" s="71"/>
      <c r="C15" s="71"/>
      <c r="D15" s="71"/>
      <c r="E15" s="71"/>
      <c r="F15" s="71"/>
      <c r="G15" s="71"/>
      <c r="H15" s="72"/>
      <c r="I15" s="9"/>
      <c r="J15" s="73" t="s">
        <v>83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4"/>
      <c r="BX15" s="75" t="s">
        <v>75</v>
      </c>
      <c r="BY15" s="71"/>
      <c r="BZ15" s="71"/>
      <c r="CA15" s="71"/>
      <c r="CB15" s="71"/>
      <c r="CC15" s="71"/>
      <c r="CD15" s="71"/>
      <c r="CE15" s="71"/>
      <c r="CF15" s="71"/>
      <c r="CG15" s="72"/>
      <c r="CH15" s="17">
        <f>+CH16+CH17+CH18+CH23+CH24</f>
        <v>153810.36</v>
      </c>
    </row>
    <row r="16" spans="1:86" s="5" customFormat="1" ht="11.25">
      <c r="A16" s="70" t="s">
        <v>3</v>
      </c>
      <c r="B16" s="71"/>
      <c r="C16" s="71"/>
      <c r="D16" s="71"/>
      <c r="E16" s="71"/>
      <c r="F16" s="71"/>
      <c r="G16" s="71"/>
      <c r="H16" s="72"/>
      <c r="I16" s="9"/>
      <c r="J16" s="68" t="s">
        <v>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9"/>
      <c r="BX16" s="75" t="s">
        <v>75</v>
      </c>
      <c r="BY16" s="71"/>
      <c r="BZ16" s="71"/>
      <c r="CA16" s="71"/>
      <c r="CB16" s="71"/>
      <c r="CC16" s="71"/>
      <c r="CD16" s="71"/>
      <c r="CE16" s="71"/>
      <c r="CF16" s="71"/>
      <c r="CG16" s="72"/>
      <c r="CH16" s="13">
        <v>94406.97</v>
      </c>
    </row>
    <row r="17" spans="1:86" s="5" customFormat="1" ht="11.25">
      <c r="A17" s="70" t="s">
        <v>5</v>
      </c>
      <c r="B17" s="71"/>
      <c r="C17" s="71"/>
      <c r="D17" s="71"/>
      <c r="E17" s="71"/>
      <c r="F17" s="71"/>
      <c r="G17" s="71"/>
      <c r="H17" s="72"/>
      <c r="I17" s="9"/>
      <c r="J17" s="68" t="s">
        <v>6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9"/>
      <c r="BX17" s="75" t="s">
        <v>75</v>
      </c>
      <c r="BY17" s="71"/>
      <c r="BZ17" s="71"/>
      <c r="CA17" s="71"/>
      <c r="CB17" s="71"/>
      <c r="CC17" s="71"/>
      <c r="CD17" s="71"/>
      <c r="CE17" s="71"/>
      <c r="CF17" s="71"/>
      <c r="CG17" s="72"/>
      <c r="CH17" s="17">
        <v>22940.89</v>
      </c>
    </row>
    <row r="18" spans="1:86" s="5" customFormat="1" ht="11.25">
      <c r="A18" s="70" t="s">
        <v>7</v>
      </c>
      <c r="B18" s="71"/>
      <c r="C18" s="71"/>
      <c r="D18" s="71"/>
      <c r="E18" s="71"/>
      <c r="F18" s="71"/>
      <c r="G18" s="71"/>
      <c r="H18" s="72"/>
      <c r="I18" s="9"/>
      <c r="J18" s="68" t="s">
        <v>84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9"/>
      <c r="BX18" s="75" t="s">
        <v>75</v>
      </c>
      <c r="BY18" s="71"/>
      <c r="BZ18" s="71"/>
      <c r="CA18" s="71"/>
      <c r="CB18" s="71"/>
      <c r="CC18" s="71"/>
      <c r="CD18" s="71"/>
      <c r="CE18" s="71"/>
      <c r="CF18" s="71"/>
      <c r="CG18" s="72"/>
      <c r="CH18" s="13">
        <f>+CH19+CH20+CH21+CH22</f>
        <v>6077.030000000001</v>
      </c>
    </row>
    <row r="19" spans="1:86" s="5" customFormat="1" ht="11.25">
      <c r="A19" s="70" t="s">
        <v>8</v>
      </c>
      <c r="B19" s="71"/>
      <c r="C19" s="71"/>
      <c r="D19" s="71"/>
      <c r="E19" s="71"/>
      <c r="F19" s="71"/>
      <c r="G19" s="71"/>
      <c r="H19" s="72"/>
      <c r="I19" s="9"/>
      <c r="J19" s="73" t="s">
        <v>76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4"/>
      <c r="BX19" s="75" t="s">
        <v>75</v>
      </c>
      <c r="BY19" s="71"/>
      <c r="BZ19" s="71"/>
      <c r="CA19" s="71"/>
      <c r="CB19" s="71"/>
      <c r="CC19" s="71"/>
      <c r="CD19" s="71"/>
      <c r="CE19" s="71"/>
      <c r="CF19" s="71"/>
      <c r="CG19" s="72"/>
      <c r="CH19" s="13">
        <v>3464.84</v>
      </c>
    </row>
    <row r="20" spans="1:86" s="5" customFormat="1" ht="11.25">
      <c r="A20" s="70" t="s">
        <v>9</v>
      </c>
      <c r="B20" s="71"/>
      <c r="C20" s="71"/>
      <c r="D20" s="71"/>
      <c r="E20" s="71"/>
      <c r="F20" s="71"/>
      <c r="G20" s="71"/>
      <c r="H20" s="72"/>
      <c r="I20" s="9"/>
      <c r="J20" s="73" t="s">
        <v>85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4"/>
      <c r="BX20" s="75" t="s">
        <v>75</v>
      </c>
      <c r="BY20" s="71"/>
      <c r="BZ20" s="71"/>
      <c r="CA20" s="71"/>
      <c r="CB20" s="71"/>
      <c r="CC20" s="71"/>
      <c r="CD20" s="71"/>
      <c r="CE20" s="71"/>
      <c r="CF20" s="71"/>
      <c r="CG20" s="72"/>
      <c r="CH20" s="13">
        <v>787.44</v>
      </c>
    </row>
    <row r="21" spans="1:86" s="5" customFormat="1" ht="11.25">
      <c r="A21" s="70" t="s">
        <v>10</v>
      </c>
      <c r="B21" s="71"/>
      <c r="C21" s="71"/>
      <c r="D21" s="71"/>
      <c r="E21" s="71"/>
      <c r="F21" s="71"/>
      <c r="G21" s="71"/>
      <c r="H21" s="72"/>
      <c r="I21" s="9"/>
      <c r="J21" s="73" t="s">
        <v>86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4"/>
      <c r="BX21" s="75" t="s">
        <v>75</v>
      </c>
      <c r="BY21" s="71"/>
      <c r="BZ21" s="71"/>
      <c r="CA21" s="71"/>
      <c r="CB21" s="71"/>
      <c r="CC21" s="71"/>
      <c r="CD21" s="71"/>
      <c r="CE21" s="71"/>
      <c r="CF21" s="71"/>
      <c r="CG21" s="72"/>
      <c r="CH21" s="13">
        <v>462.45</v>
      </c>
    </row>
    <row r="22" spans="1:86" s="5" customFormat="1" ht="11.25">
      <c r="A22" s="70" t="s">
        <v>11</v>
      </c>
      <c r="B22" s="71"/>
      <c r="C22" s="71"/>
      <c r="D22" s="71"/>
      <c r="E22" s="71"/>
      <c r="F22" s="71"/>
      <c r="G22" s="71"/>
      <c r="H22" s="72"/>
      <c r="I22" s="9"/>
      <c r="J22" s="73" t="s">
        <v>30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4"/>
      <c r="BX22" s="75" t="s">
        <v>75</v>
      </c>
      <c r="BY22" s="71"/>
      <c r="BZ22" s="71"/>
      <c r="CA22" s="71"/>
      <c r="CB22" s="71"/>
      <c r="CC22" s="71"/>
      <c r="CD22" s="71"/>
      <c r="CE22" s="71"/>
      <c r="CF22" s="71"/>
      <c r="CG22" s="72"/>
      <c r="CH22" s="13">
        <v>1362.3</v>
      </c>
    </row>
    <row r="23" spans="1:86" s="5" customFormat="1" ht="11.25">
      <c r="A23" s="65" t="s">
        <v>12</v>
      </c>
      <c r="B23" s="66"/>
      <c r="C23" s="66"/>
      <c r="D23" s="66"/>
      <c r="E23" s="66"/>
      <c r="F23" s="66"/>
      <c r="G23" s="66"/>
      <c r="H23" s="76"/>
      <c r="I23" s="7"/>
      <c r="J23" s="68" t="s">
        <v>87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9"/>
      <c r="BX23" s="75" t="s">
        <v>75</v>
      </c>
      <c r="BY23" s="71"/>
      <c r="BZ23" s="71"/>
      <c r="CA23" s="71"/>
      <c r="CB23" s="71"/>
      <c r="CC23" s="71"/>
      <c r="CD23" s="71"/>
      <c r="CE23" s="71"/>
      <c r="CF23" s="71"/>
      <c r="CG23" s="72"/>
      <c r="CH23" s="13">
        <v>14485.57</v>
      </c>
    </row>
    <row r="24" spans="1:86" s="5" customFormat="1" ht="11.25">
      <c r="A24" s="65" t="s">
        <v>13</v>
      </c>
      <c r="B24" s="66"/>
      <c r="C24" s="66"/>
      <c r="D24" s="66"/>
      <c r="E24" s="66"/>
      <c r="F24" s="66"/>
      <c r="G24" s="66"/>
      <c r="H24" s="76"/>
      <c r="I24" s="7"/>
      <c r="J24" s="68" t="s">
        <v>122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9"/>
      <c r="BX24" s="75" t="s">
        <v>75</v>
      </c>
      <c r="BY24" s="71"/>
      <c r="BZ24" s="71"/>
      <c r="CA24" s="71"/>
      <c r="CB24" s="71"/>
      <c r="CC24" s="71"/>
      <c r="CD24" s="71"/>
      <c r="CE24" s="71"/>
      <c r="CF24" s="71"/>
      <c r="CG24" s="72"/>
      <c r="CH24" s="17">
        <f>+CH25+CH30+CH33+CH38+CH48+CH49</f>
        <v>15899.900000000001</v>
      </c>
    </row>
    <row r="25" spans="1:86" s="5" customFormat="1" ht="11.25">
      <c r="A25" s="65" t="s">
        <v>14</v>
      </c>
      <c r="B25" s="66"/>
      <c r="C25" s="66"/>
      <c r="D25" s="66"/>
      <c r="E25" s="66"/>
      <c r="F25" s="66"/>
      <c r="G25" s="66"/>
      <c r="H25" s="76"/>
      <c r="I25" s="7"/>
      <c r="J25" s="68" t="s">
        <v>88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9"/>
      <c r="BX25" s="75" t="s">
        <v>75</v>
      </c>
      <c r="BY25" s="71"/>
      <c r="BZ25" s="71"/>
      <c r="CA25" s="71"/>
      <c r="CB25" s="71"/>
      <c r="CC25" s="71"/>
      <c r="CD25" s="71"/>
      <c r="CE25" s="71"/>
      <c r="CF25" s="71"/>
      <c r="CG25" s="72"/>
      <c r="CH25" s="13">
        <f>+CH26+CH27+CH28+CH29</f>
        <v>2869.13</v>
      </c>
    </row>
    <row r="26" spans="1:86" s="5" customFormat="1" ht="11.25">
      <c r="A26" s="70" t="s">
        <v>15</v>
      </c>
      <c r="B26" s="71"/>
      <c r="C26" s="71"/>
      <c r="D26" s="71"/>
      <c r="E26" s="71"/>
      <c r="F26" s="71"/>
      <c r="G26" s="71"/>
      <c r="H26" s="72"/>
      <c r="I26" s="9"/>
      <c r="J26" s="73" t="s">
        <v>89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4"/>
      <c r="BX26" s="75" t="s">
        <v>75</v>
      </c>
      <c r="BY26" s="71"/>
      <c r="BZ26" s="71"/>
      <c r="CA26" s="71"/>
      <c r="CB26" s="71"/>
      <c r="CC26" s="71"/>
      <c r="CD26" s="71"/>
      <c r="CE26" s="71"/>
      <c r="CF26" s="71"/>
      <c r="CG26" s="72"/>
      <c r="CH26" s="13">
        <v>0</v>
      </c>
    </row>
    <row r="27" spans="1:86" s="5" customFormat="1" ht="11.25">
      <c r="A27" s="70" t="s">
        <v>17</v>
      </c>
      <c r="B27" s="71"/>
      <c r="C27" s="71"/>
      <c r="D27" s="71"/>
      <c r="E27" s="71"/>
      <c r="F27" s="71"/>
      <c r="G27" s="71"/>
      <c r="H27" s="72"/>
      <c r="I27" s="9"/>
      <c r="J27" s="73" t="s">
        <v>90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4"/>
      <c r="BX27" s="75" t="s">
        <v>75</v>
      </c>
      <c r="BY27" s="71"/>
      <c r="BZ27" s="71"/>
      <c r="CA27" s="71"/>
      <c r="CB27" s="71"/>
      <c r="CC27" s="71"/>
      <c r="CD27" s="71"/>
      <c r="CE27" s="71"/>
      <c r="CF27" s="71"/>
      <c r="CG27" s="72"/>
      <c r="CH27" s="13">
        <v>2259.73</v>
      </c>
    </row>
    <row r="28" spans="1:86" s="5" customFormat="1" ht="22.5" customHeight="1">
      <c r="A28" s="70" t="s">
        <v>19</v>
      </c>
      <c r="B28" s="71"/>
      <c r="C28" s="71"/>
      <c r="D28" s="71"/>
      <c r="E28" s="71"/>
      <c r="F28" s="71"/>
      <c r="G28" s="71"/>
      <c r="H28" s="72"/>
      <c r="I28" s="9"/>
      <c r="J28" s="73" t="s">
        <v>123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4"/>
      <c r="BX28" s="75" t="s">
        <v>75</v>
      </c>
      <c r="BY28" s="71"/>
      <c r="BZ28" s="71"/>
      <c r="CA28" s="71"/>
      <c r="CB28" s="71"/>
      <c r="CC28" s="71"/>
      <c r="CD28" s="71"/>
      <c r="CE28" s="71"/>
      <c r="CF28" s="71"/>
      <c r="CG28" s="72"/>
      <c r="CH28" s="13">
        <v>576</v>
      </c>
    </row>
    <row r="29" spans="1:86" s="5" customFormat="1" ht="11.25">
      <c r="A29" s="70" t="s">
        <v>21</v>
      </c>
      <c r="B29" s="71"/>
      <c r="C29" s="71"/>
      <c r="D29" s="71"/>
      <c r="E29" s="71"/>
      <c r="F29" s="71"/>
      <c r="G29" s="71"/>
      <c r="H29" s="72"/>
      <c r="I29" s="9"/>
      <c r="J29" s="73" t="s">
        <v>91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4"/>
      <c r="BX29" s="75" t="s">
        <v>75</v>
      </c>
      <c r="BY29" s="71"/>
      <c r="BZ29" s="71"/>
      <c r="CA29" s="71"/>
      <c r="CB29" s="71"/>
      <c r="CC29" s="71"/>
      <c r="CD29" s="71"/>
      <c r="CE29" s="71"/>
      <c r="CF29" s="71"/>
      <c r="CG29" s="72"/>
      <c r="CH29" s="13">
        <v>33.4</v>
      </c>
    </row>
    <row r="30" spans="1:86" s="5" customFormat="1" ht="11.25">
      <c r="A30" s="65" t="s">
        <v>23</v>
      </c>
      <c r="B30" s="66"/>
      <c r="C30" s="66"/>
      <c r="D30" s="66"/>
      <c r="E30" s="66"/>
      <c r="F30" s="66"/>
      <c r="G30" s="66"/>
      <c r="H30" s="76"/>
      <c r="I30" s="7"/>
      <c r="J30" s="68" t="s">
        <v>65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9"/>
      <c r="BX30" s="75" t="s">
        <v>75</v>
      </c>
      <c r="BY30" s="71"/>
      <c r="BZ30" s="71"/>
      <c r="CA30" s="71"/>
      <c r="CB30" s="71"/>
      <c r="CC30" s="71"/>
      <c r="CD30" s="71"/>
      <c r="CE30" s="71"/>
      <c r="CF30" s="71"/>
      <c r="CG30" s="72"/>
      <c r="CH30" s="13">
        <f>+CH31+CH32</f>
        <v>144.85000000000002</v>
      </c>
    </row>
    <row r="31" spans="1:86" s="5" customFormat="1" ht="22.5" customHeight="1">
      <c r="A31" s="70" t="s">
        <v>24</v>
      </c>
      <c r="B31" s="71"/>
      <c r="C31" s="71"/>
      <c r="D31" s="71"/>
      <c r="E31" s="71"/>
      <c r="F31" s="71"/>
      <c r="G31" s="71"/>
      <c r="H31" s="72"/>
      <c r="I31" s="9"/>
      <c r="J31" s="73" t="s">
        <v>66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4"/>
      <c r="BX31" s="75" t="s">
        <v>75</v>
      </c>
      <c r="BY31" s="71"/>
      <c r="BZ31" s="71"/>
      <c r="CA31" s="71"/>
      <c r="CB31" s="71"/>
      <c r="CC31" s="71"/>
      <c r="CD31" s="71"/>
      <c r="CE31" s="71"/>
      <c r="CF31" s="71"/>
      <c r="CG31" s="72"/>
      <c r="CH31" s="13">
        <v>65.48</v>
      </c>
    </row>
    <row r="32" spans="1:86" s="5" customFormat="1" ht="11.25">
      <c r="A32" s="70" t="s">
        <v>25</v>
      </c>
      <c r="B32" s="71"/>
      <c r="C32" s="71"/>
      <c r="D32" s="71"/>
      <c r="E32" s="71"/>
      <c r="F32" s="71"/>
      <c r="G32" s="71"/>
      <c r="H32" s="72"/>
      <c r="I32" s="9"/>
      <c r="J32" s="73" t="s">
        <v>92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5" t="s">
        <v>75</v>
      </c>
      <c r="BY32" s="71"/>
      <c r="BZ32" s="71"/>
      <c r="CA32" s="71"/>
      <c r="CB32" s="71"/>
      <c r="CC32" s="71"/>
      <c r="CD32" s="71"/>
      <c r="CE32" s="71"/>
      <c r="CF32" s="71"/>
      <c r="CG32" s="72"/>
      <c r="CH32" s="13">
        <v>79.37</v>
      </c>
    </row>
    <row r="33" spans="1:86" s="5" customFormat="1" ht="11.25">
      <c r="A33" s="65" t="s">
        <v>26</v>
      </c>
      <c r="B33" s="66"/>
      <c r="C33" s="66"/>
      <c r="D33" s="66"/>
      <c r="E33" s="66"/>
      <c r="F33" s="66"/>
      <c r="G33" s="66"/>
      <c r="H33" s="76"/>
      <c r="I33" s="7"/>
      <c r="J33" s="68" t="s">
        <v>93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75" t="s">
        <v>75</v>
      </c>
      <c r="BY33" s="71"/>
      <c r="BZ33" s="71"/>
      <c r="CA33" s="71"/>
      <c r="CB33" s="71"/>
      <c r="CC33" s="71"/>
      <c r="CD33" s="71"/>
      <c r="CE33" s="71"/>
      <c r="CF33" s="71"/>
      <c r="CG33" s="72"/>
      <c r="CH33" s="13">
        <f>+CH34+CH35+CH36+CH37</f>
        <v>3422.3599999999997</v>
      </c>
    </row>
    <row r="34" spans="1:86" s="5" customFormat="1" ht="11.25" customHeight="1">
      <c r="A34" s="70" t="s">
        <v>27</v>
      </c>
      <c r="B34" s="71"/>
      <c r="C34" s="71"/>
      <c r="D34" s="71"/>
      <c r="E34" s="71"/>
      <c r="F34" s="71"/>
      <c r="G34" s="71"/>
      <c r="H34" s="72"/>
      <c r="I34" s="9"/>
      <c r="J34" s="73" t="s">
        <v>38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4"/>
      <c r="BX34" s="75" t="s">
        <v>75</v>
      </c>
      <c r="BY34" s="71"/>
      <c r="BZ34" s="71"/>
      <c r="CA34" s="71"/>
      <c r="CB34" s="71"/>
      <c r="CC34" s="71"/>
      <c r="CD34" s="71"/>
      <c r="CE34" s="71"/>
      <c r="CF34" s="71"/>
      <c r="CG34" s="72"/>
      <c r="CH34" s="13">
        <v>3074.36</v>
      </c>
    </row>
    <row r="35" spans="1:86" s="5" customFormat="1" ht="11.25">
      <c r="A35" s="70" t="s">
        <v>28</v>
      </c>
      <c r="B35" s="71"/>
      <c r="C35" s="71"/>
      <c r="D35" s="71"/>
      <c r="E35" s="71"/>
      <c r="F35" s="71"/>
      <c r="G35" s="71"/>
      <c r="H35" s="72"/>
      <c r="I35" s="9"/>
      <c r="J35" s="73" t="s">
        <v>39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4"/>
      <c r="BX35" s="75" t="s">
        <v>75</v>
      </c>
      <c r="BY35" s="71"/>
      <c r="BZ35" s="71"/>
      <c r="CA35" s="71"/>
      <c r="CB35" s="71"/>
      <c r="CC35" s="71"/>
      <c r="CD35" s="71"/>
      <c r="CE35" s="71"/>
      <c r="CF35" s="71"/>
      <c r="CG35" s="72"/>
      <c r="CH35" s="13">
        <v>24.41</v>
      </c>
    </row>
    <row r="36" spans="1:86" s="5" customFormat="1" ht="11.25">
      <c r="A36" s="70" t="s">
        <v>29</v>
      </c>
      <c r="B36" s="71"/>
      <c r="C36" s="71"/>
      <c r="D36" s="71"/>
      <c r="E36" s="71"/>
      <c r="F36" s="71"/>
      <c r="G36" s="71"/>
      <c r="H36" s="72"/>
      <c r="I36" s="9"/>
      <c r="J36" s="73" t="s">
        <v>94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4"/>
      <c r="BX36" s="75" t="s">
        <v>75</v>
      </c>
      <c r="BY36" s="71"/>
      <c r="BZ36" s="71"/>
      <c r="CA36" s="71"/>
      <c r="CB36" s="71"/>
      <c r="CC36" s="71"/>
      <c r="CD36" s="71"/>
      <c r="CE36" s="71"/>
      <c r="CF36" s="71"/>
      <c r="CG36" s="72"/>
      <c r="CH36" s="13">
        <v>197.87</v>
      </c>
    </row>
    <row r="37" spans="1:86" s="5" customFormat="1" ht="11.25">
      <c r="A37" s="70" t="s">
        <v>107</v>
      </c>
      <c r="B37" s="71"/>
      <c r="C37" s="71"/>
      <c r="D37" s="71"/>
      <c r="E37" s="71"/>
      <c r="F37" s="71"/>
      <c r="G37" s="71"/>
      <c r="H37" s="72"/>
      <c r="I37" s="9"/>
      <c r="J37" s="73" t="s">
        <v>95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4"/>
      <c r="BX37" s="75" t="s">
        <v>75</v>
      </c>
      <c r="BY37" s="71"/>
      <c r="BZ37" s="71"/>
      <c r="CA37" s="71"/>
      <c r="CB37" s="71"/>
      <c r="CC37" s="71"/>
      <c r="CD37" s="71"/>
      <c r="CE37" s="71"/>
      <c r="CF37" s="71"/>
      <c r="CG37" s="72"/>
      <c r="CH37" s="13">
        <v>125.72</v>
      </c>
    </row>
    <row r="38" spans="1:86" s="5" customFormat="1" ht="11.25">
      <c r="A38" s="65" t="s">
        <v>40</v>
      </c>
      <c r="B38" s="66"/>
      <c r="C38" s="66"/>
      <c r="D38" s="66"/>
      <c r="E38" s="66"/>
      <c r="F38" s="66"/>
      <c r="G38" s="66"/>
      <c r="H38" s="76"/>
      <c r="I38" s="7"/>
      <c r="J38" s="68" t="s">
        <v>77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75" t="s">
        <v>75</v>
      </c>
      <c r="BY38" s="71"/>
      <c r="BZ38" s="71"/>
      <c r="CA38" s="71"/>
      <c r="CB38" s="71"/>
      <c r="CC38" s="71"/>
      <c r="CD38" s="71"/>
      <c r="CE38" s="71"/>
      <c r="CF38" s="71"/>
      <c r="CG38" s="72"/>
      <c r="CH38" s="13">
        <f>+CH39+CH41+CH40+CH42+CH43</f>
        <v>1874.77</v>
      </c>
    </row>
    <row r="39" spans="1:86" s="5" customFormat="1" ht="11.25" customHeight="1">
      <c r="A39" s="70" t="s">
        <v>108</v>
      </c>
      <c r="B39" s="71"/>
      <c r="C39" s="71"/>
      <c r="D39" s="71"/>
      <c r="E39" s="71"/>
      <c r="F39" s="71"/>
      <c r="G39" s="71"/>
      <c r="H39" s="72"/>
      <c r="I39" s="9"/>
      <c r="J39" s="73" t="s">
        <v>16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4"/>
      <c r="BX39" s="75" t="s">
        <v>75</v>
      </c>
      <c r="BY39" s="71"/>
      <c r="BZ39" s="71"/>
      <c r="CA39" s="71"/>
      <c r="CB39" s="71"/>
      <c r="CC39" s="71"/>
      <c r="CD39" s="71"/>
      <c r="CE39" s="71"/>
      <c r="CF39" s="71"/>
      <c r="CG39" s="72"/>
      <c r="CH39" s="13">
        <v>399.75</v>
      </c>
    </row>
    <row r="40" spans="1:86" s="5" customFormat="1" ht="11.25">
      <c r="A40" s="70" t="s">
        <v>109</v>
      </c>
      <c r="B40" s="71"/>
      <c r="C40" s="71"/>
      <c r="D40" s="71"/>
      <c r="E40" s="71"/>
      <c r="F40" s="71"/>
      <c r="G40" s="71"/>
      <c r="H40" s="72"/>
      <c r="I40" s="9"/>
      <c r="J40" s="73" t="s">
        <v>18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4"/>
      <c r="BX40" s="75" t="s">
        <v>75</v>
      </c>
      <c r="BY40" s="71"/>
      <c r="BZ40" s="71"/>
      <c r="CA40" s="71"/>
      <c r="CB40" s="71"/>
      <c r="CC40" s="71"/>
      <c r="CD40" s="71"/>
      <c r="CE40" s="71"/>
      <c r="CF40" s="71"/>
      <c r="CG40" s="72"/>
      <c r="CH40" s="13">
        <v>0</v>
      </c>
    </row>
    <row r="41" spans="1:86" s="5" customFormat="1" ht="11.25">
      <c r="A41" s="70" t="s">
        <v>110</v>
      </c>
      <c r="B41" s="71"/>
      <c r="C41" s="71"/>
      <c r="D41" s="71"/>
      <c r="E41" s="71"/>
      <c r="F41" s="71"/>
      <c r="G41" s="71"/>
      <c r="H41" s="72"/>
      <c r="I41" s="9"/>
      <c r="J41" s="73" t="s">
        <v>20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4"/>
      <c r="BX41" s="75" t="s">
        <v>75</v>
      </c>
      <c r="BY41" s="71"/>
      <c r="BZ41" s="71"/>
      <c r="CA41" s="71"/>
      <c r="CB41" s="71"/>
      <c r="CC41" s="71"/>
      <c r="CD41" s="71"/>
      <c r="CE41" s="71"/>
      <c r="CF41" s="71"/>
      <c r="CG41" s="72"/>
      <c r="CH41" s="13">
        <v>501.88</v>
      </c>
    </row>
    <row r="42" spans="1:86" s="5" customFormat="1" ht="11.25">
      <c r="A42" s="70" t="s">
        <v>111</v>
      </c>
      <c r="B42" s="71"/>
      <c r="C42" s="71"/>
      <c r="D42" s="71"/>
      <c r="E42" s="71"/>
      <c r="F42" s="71"/>
      <c r="G42" s="71"/>
      <c r="H42" s="72"/>
      <c r="I42" s="9"/>
      <c r="J42" s="73" t="s">
        <v>22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4"/>
      <c r="BX42" s="75" t="s">
        <v>75</v>
      </c>
      <c r="BY42" s="71"/>
      <c r="BZ42" s="71"/>
      <c r="CA42" s="71"/>
      <c r="CB42" s="71"/>
      <c r="CC42" s="71"/>
      <c r="CD42" s="71"/>
      <c r="CE42" s="71"/>
      <c r="CF42" s="71"/>
      <c r="CG42" s="72"/>
      <c r="CH42" s="13">
        <v>107.81</v>
      </c>
    </row>
    <row r="43" spans="1:86" s="5" customFormat="1" ht="11.25" customHeight="1">
      <c r="A43" s="70" t="s">
        <v>112</v>
      </c>
      <c r="B43" s="71"/>
      <c r="C43" s="71"/>
      <c r="D43" s="71"/>
      <c r="E43" s="71"/>
      <c r="F43" s="71"/>
      <c r="G43" s="71"/>
      <c r="H43" s="72"/>
      <c r="I43" s="9"/>
      <c r="J43" s="73" t="s">
        <v>96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4"/>
      <c r="BX43" s="75" t="s">
        <v>75</v>
      </c>
      <c r="BY43" s="71"/>
      <c r="BZ43" s="71"/>
      <c r="CA43" s="71"/>
      <c r="CB43" s="71"/>
      <c r="CC43" s="71"/>
      <c r="CD43" s="71"/>
      <c r="CE43" s="71"/>
      <c r="CF43" s="71"/>
      <c r="CG43" s="72"/>
      <c r="CH43" s="13">
        <f>+CH44+CH45+CH46+CH47</f>
        <v>865.33</v>
      </c>
    </row>
    <row r="44" spans="1:86" s="5" customFormat="1" ht="11.25" customHeight="1">
      <c r="A44" s="70" t="s">
        <v>113</v>
      </c>
      <c r="B44" s="71"/>
      <c r="C44" s="71"/>
      <c r="D44" s="71"/>
      <c r="E44" s="71"/>
      <c r="F44" s="71"/>
      <c r="G44" s="71"/>
      <c r="H44" s="72"/>
      <c r="I44" s="9"/>
      <c r="J44" s="73" t="s">
        <v>97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4"/>
      <c r="BX44" s="75" t="s">
        <v>75</v>
      </c>
      <c r="BY44" s="71"/>
      <c r="BZ44" s="71"/>
      <c r="CA44" s="71"/>
      <c r="CB44" s="71"/>
      <c r="CC44" s="71"/>
      <c r="CD44" s="71"/>
      <c r="CE44" s="71"/>
      <c r="CF44" s="71"/>
      <c r="CG44" s="72"/>
      <c r="CH44" s="17">
        <v>0</v>
      </c>
    </row>
    <row r="45" spans="1:86" s="5" customFormat="1" ht="22.5" customHeight="1">
      <c r="A45" s="70" t="s">
        <v>114</v>
      </c>
      <c r="B45" s="71"/>
      <c r="C45" s="71"/>
      <c r="D45" s="71"/>
      <c r="E45" s="71"/>
      <c r="F45" s="71"/>
      <c r="G45" s="71"/>
      <c r="H45" s="72"/>
      <c r="I45" s="9"/>
      <c r="J45" s="73" t="s">
        <v>98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4"/>
      <c r="BX45" s="75" t="s">
        <v>75</v>
      </c>
      <c r="BY45" s="71"/>
      <c r="BZ45" s="71"/>
      <c r="CA45" s="71"/>
      <c r="CB45" s="71"/>
      <c r="CC45" s="71"/>
      <c r="CD45" s="71"/>
      <c r="CE45" s="71"/>
      <c r="CF45" s="71"/>
      <c r="CG45" s="72"/>
      <c r="CH45" s="13">
        <v>865.33</v>
      </c>
    </row>
    <row r="46" spans="1:86" s="5" customFormat="1" ht="11.25" customHeight="1">
      <c r="A46" s="70" t="s">
        <v>115</v>
      </c>
      <c r="B46" s="71"/>
      <c r="C46" s="71"/>
      <c r="D46" s="71"/>
      <c r="E46" s="71"/>
      <c r="F46" s="71"/>
      <c r="G46" s="71"/>
      <c r="H46" s="72"/>
      <c r="I46" s="9"/>
      <c r="J46" s="73" t="s">
        <v>99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4"/>
      <c r="BX46" s="75" t="s">
        <v>75</v>
      </c>
      <c r="BY46" s="71"/>
      <c r="BZ46" s="71"/>
      <c r="CA46" s="71"/>
      <c r="CB46" s="71"/>
      <c r="CC46" s="71"/>
      <c r="CD46" s="71"/>
      <c r="CE46" s="71"/>
      <c r="CF46" s="71"/>
      <c r="CG46" s="72"/>
      <c r="CH46" s="13">
        <v>0</v>
      </c>
    </row>
    <row r="47" spans="1:86" s="5" customFormat="1" ht="11.25" customHeight="1">
      <c r="A47" s="70" t="s">
        <v>116</v>
      </c>
      <c r="B47" s="71"/>
      <c r="C47" s="71"/>
      <c r="D47" s="71"/>
      <c r="E47" s="71"/>
      <c r="F47" s="71"/>
      <c r="G47" s="71"/>
      <c r="H47" s="72"/>
      <c r="I47" s="9"/>
      <c r="J47" s="73" t="s">
        <v>30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4"/>
      <c r="BX47" s="75" t="s">
        <v>75</v>
      </c>
      <c r="BY47" s="71"/>
      <c r="BZ47" s="71"/>
      <c r="CA47" s="71"/>
      <c r="CB47" s="71"/>
      <c r="CC47" s="71"/>
      <c r="CD47" s="71"/>
      <c r="CE47" s="71"/>
      <c r="CF47" s="71"/>
      <c r="CG47" s="72"/>
      <c r="CH47" s="13">
        <v>0</v>
      </c>
    </row>
    <row r="48" spans="1:86" s="5" customFormat="1" ht="11.25" customHeight="1">
      <c r="A48" s="65" t="s">
        <v>41</v>
      </c>
      <c r="B48" s="66"/>
      <c r="C48" s="66"/>
      <c r="D48" s="66"/>
      <c r="E48" s="66"/>
      <c r="F48" s="66"/>
      <c r="G48" s="66"/>
      <c r="H48" s="76"/>
      <c r="I48" s="7"/>
      <c r="J48" s="68" t="s">
        <v>31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9"/>
      <c r="BX48" s="75" t="s">
        <v>75</v>
      </c>
      <c r="BY48" s="71"/>
      <c r="BZ48" s="71"/>
      <c r="CA48" s="71"/>
      <c r="CB48" s="71"/>
      <c r="CC48" s="71"/>
      <c r="CD48" s="71"/>
      <c r="CE48" s="71"/>
      <c r="CF48" s="71"/>
      <c r="CG48" s="72"/>
      <c r="CH48" s="17">
        <v>3128.6</v>
      </c>
    </row>
    <row r="49" spans="1:86" s="5" customFormat="1" ht="11.25" customHeight="1">
      <c r="A49" s="65" t="s">
        <v>42</v>
      </c>
      <c r="B49" s="66"/>
      <c r="C49" s="66"/>
      <c r="D49" s="66"/>
      <c r="E49" s="66"/>
      <c r="F49" s="66"/>
      <c r="G49" s="66"/>
      <c r="H49" s="76"/>
      <c r="I49" s="7"/>
      <c r="J49" s="68" t="s">
        <v>32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9"/>
      <c r="BX49" s="75" t="s">
        <v>75</v>
      </c>
      <c r="BY49" s="71"/>
      <c r="BZ49" s="71"/>
      <c r="CA49" s="71"/>
      <c r="CB49" s="71"/>
      <c r="CC49" s="71"/>
      <c r="CD49" s="71"/>
      <c r="CE49" s="71"/>
      <c r="CF49" s="71"/>
      <c r="CG49" s="72"/>
      <c r="CH49" s="13">
        <f>+CH50+CH51+CH52+CH53+CH54+CH55</f>
        <v>4460.19</v>
      </c>
    </row>
    <row r="50" spans="1:86" s="5" customFormat="1" ht="11.25" customHeight="1">
      <c r="A50" s="70" t="s">
        <v>43</v>
      </c>
      <c r="B50" s="71"/>
      <c r="C50" s="71"/>
      <c r="D50" s="71"/>
      <c r="E50" s="71"/>
      <c r="F50" s="71"/>
      <c r="G50" s="71"/>
      <c r="H50" s="72"/>
      <c r="I50" s="9"/>
      <c r="J50" s="73" t="s">
        <v>33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4"/>
      <c r="BX50" s="75" t="s">
        <v>75</v>
      </c>
      <c r="BY50" s="71"/>
      <c r="BZ50" s="71"/>
      <c r="CA50" s="71"/>
      <c r="CB50" s="71"/>
      <c r="CC50" s="71"/>
      <c r="CD50" s="71"/>
      <c r="CE50" s="71"/>
      <c r="CF50" s="71"/>
      <c r="CG50" s="72"/>
      <c r="CH50" s="13">
        <v>191.56</v>
      </c>
    </row>
    <row r="51" spans="1:86" s="5" customFormat="1" ht="11.25" customHeight="1">
      <c r="A51" s="70" t="s">
        <v>44</v>
      </c>
      <c r="B51" s="71"/>
      <c r="C51" s="71"/>
      <c r="D51" s="71"/>
      <c r="E51" s="71"/>
      <c r="F51" s="71"/>
      <c r="G51" s="71"/>
      <c r="H51" s="72"/>
      <c r="I51" s="9"/>
      <c r="J51" s="73" t="s">
        <v>34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4"/>
      <c r="BX51" s="75" t="s">
        <v>75</v>
      </c>
      <c r="BY51" s="71"/>
      <c r="BZ51" s="71"/>
      <c r="CA51" s="71"/>
      <c r="CB51" s="71"/>
      <c r="CC51" s="71"/>
      <c r="CD51" s="71"/>
      <c r="CE51" s="71"/>
      <c r="CF51" s="71"/>
      <c r="CG51" s="72"/>
      <c r="CH51" s="13">
        <v>1181</v>
      </c>
    </row>
    <row r="52" spans="1:86" s="5" customFormat="1" ht="11.25" customHeight="1">
      <c r="A52" s="70" t="s">
        <v>45</v>
      </c>
      <c r="B52" s="71"/>
      <c r="C52" s="71"/>
      <c r="D52" s="71"/>
      <c r="E52" s="71"/>
      <c r="F52" s="71"/>
      <c r="G52" s="71"/>
      <c r="H52" s="72"/>
      <c r="I52" s="9"/>
      <c r="J52" s="73" t="s">
        <v>100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4"/>
      <c r="BX52" s="75" t="s">
        <v>75</v>
      </c>
      <c r="BY52" s="71"/>
      <c r="BZ52" s="71"/>
      <c r="CA52" s="71"/>
      <c r="CB52" s="71"/>
      <c r="CC52" s="71"/>
      <c r="CD52" s="71"/>
      <c r="CE52" s="71"/>
      <c r="CF52" s="71"/>
      <c r="CG52" s="72"/>
      <c r="CH52" s="13">
        <v>224.93</v>
      </c>
    </row>
    <row r="53" spans="1:86" s="5" customFormat="1" ht="11.25" customHeight="1">
      <c r="A53" s="70" t="s">
        <v>46</v>
      </c>
      <c r="B53" s="71"/>
      <c r="C53" s="71"/>
      <c r="D53" s="71"/>
      <c r="E53" s="71"/>
      <c r="F53" s="71"/>
      <c r="G53" s="71"/>
      <c r="H53" s="72"/>
      <c r="I53" s="9"/>
      <c r="J53" s="73" t="s">
        <v>101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4"/>
      <c r="BX53" s="75" t="s">
        <v>75</v>
      </c>
      <c r="BY53" s="71"/>
      <c r="BZ53" s="71"/>
      <c r="CA53" s="71"/>
      <c r="CB53" s="71"/>
      <c r="CC53" s="71"/>
      <c r="CD53" s="71"/>
      <c r="CE53" s="71"/>
      <c r="CF53" s="71"/>
      <c r="CG53" s="72"/>
      <c r="CH53" s="17">
        <v>0</v>
      </c>
    </row>
    <row r="54" spans="1:86" s="5" customFormat="1" ht="11.25" customHeight="1">
      <c r="A54" s="70" t="s">
        <v>117</v>
      </c>
      <c r="B54" s="71"/>
      <c r="C54" s="71"/>
      <c r="D54" s="71"/>
      <c r="E54" s="71"/>
      <c r="F54" s="71"/>
      <c r="G54" s="71"/>
      <c r="H54" s="72"/>
      <c r="I54" s="9"/>
      <c r="J54" s="73" t="s">
        <v>102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5" t="s">
        <v>75</v>
      </c>
      <c r="BY54" s="71"/>
      <c r="BZ54" s="71"/>
      <c r="CA54" s="71"/>
      <c r="CB54" s="71"/>
      <c r="CC54" s="71"/>
      <c r="CD54" s="71"/>
      <c r="CE54" s="71"/>
      <c r="CF54" s="71"/>
      <c r="CG54" s="72"/>
      <c r="CH54" s="17">
        <v>0</v>
      </c>
    </row>
    <row r="55" spans="1:86" s="5" customFormat="1" ht="11.25" customHeight="1">
      <c r="A55" s="70" t="s">
        <v>118</v>
      </c>
      <c r="B55" s="71"/>
      <c r="C55" s="71"/>
      <c r="D55" s="71"/>
      <c r="E55" s="71"/>
      <c r="F55" s="71"/>
      <c r="G55" s="71"/>
      <c r="H55" s="72"/>
      <c r="I55" s="9"/>
      <c r="J55" s="73" t="s">
        <v>30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4"/>
      <c r="BX55" s="75" t="s">
        <v>75</v>
      </c>
      <c r="BY55" s="71"/>
      <c r="BZ55" s="71"/>
      <c r="CA55" s="71"/>
      <c r="CB55" s="71"/>
      <c r="CC55" s="71"/>
      <c r="CD55" s="71"/>
      <c r="CE55" s="71"/>
      <c r="CF55" s="71"/>
      <c r="CG55" s="72"/>
      <c r="CH55" s="13">
        <v>2862.7</v>
      </c>
    </row>
    <row r="56" spans="1:86" s="5" customFormat="1" ht="11.25" customHeight="1">
      <c r="A56" s="65">
        <v>2</v>
      </c>
      <c r="B56" s="66"/>
      <c r="C56" s="66"/>
      <c r="D56" s="66"/>
      <c r="E56" s="66"/>
      <c r="F56" s="66"/>
      <c r="G56" s="66"/>
      <c r="H56" s="76"/>
      <c r="I56" s="7"/>
      <c r="J56" s="68" t="s">
        <v>35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9"/>
      <c r="BX56" s="75" t="s">
        <v>75</v>
      </c>
      <c r="BY56" s="71"/>
      <c r="BZ56" s="71"/>
      <c r="CA56" s="71"/>
      <c r="CB56" s="71"/>
      <c r="CC56" s="71"/>
      <c r="CD56" s="71"/>
      <c r="CE56" s="71"/>
      <c r="CF56" s="71"/>
      <c r="CG56" s="72"/>
      <c r="CH56" s="17">
        <v>0</v>
      </c>
    </row>
    <row r="57" spans="1:86" s="5" customFormat="1" ht="11.25" customHeight="1">
      <c r="A57" s="65">
        <v>3</v>
      </c>
      <c r="B57" s="66"/>
      <c r="C57" s="66"/>
      <c r="D57" s="66"/>
      <c r="E57" s="66"/>
      <c r="F57" s="66"/>
      <c r="G57" s="66"/>
      <c r="H57" s="76"/>
      <c r="I57" s="7"/>
      <c r="J57" s="68" t="s">
        <v>78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9"/>
      <c r="BX57" s="75" t="s">
        <v>75</v>
      </c>
      <c r="BY57" s="71"/>
      <c r="BZ57" s="71"/>
      <c r="CA57" s="71"/>
      <c r="CB57" s="71"/>
      <c r="CC57" s="71"/>
      <c r="CD57" s="71"/>
      <c r="CE57" s="71"/>
      <c r="CF57" s="71"/>
      <c r="CG57" s="72"/>
      <c r="CH57" s="13">
        <v>3198.08</v>
      </c>
    </row>
    <row r="58" spans="1:86" s="5" customFormat="1" ht="11.25" customHeight="1">
      <c r="A58" s="70" t="s">
        <v>47</v>
      </c>
      <c r="B58" s="71"/>
      <c r="C58" s="71"/>
      <c r="D58" s="71"/>
      <c r="E58" s="71"/>
      <c r="F58" s="71"/>
      <c r="G58" s="71"/>
      <c r="H58" s="72"/>
      <c r="I58" s="9"/>
      <c r="J58" s="73" t="s">
        <v>36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4"/>
      <c r="BX58" s="75" t="s">
        <v>75</v>
      </c>
      <c r="BY58" s="71"/>
      <c r="BZ58" s="71"/>
      <c r="CA58" s="71"/>
      <c r="CB58" s="71"/>
      <c r="CC58" s="71"/>
      <c r="CD58" s="71"/>
      <c r="CE58" s="71"/>
      <c r="CF58" s="71"/>
      <c r="CG58" s="72"/>
      <c r="CH58" s="17">
        <v>793.28</v>
      </c>
    </row>
    <row r="59" spans="1:86" s="5" customFormat="1" ht="11.25" customHeight="1">
      <c r="A59" s="70" t="s">
        <v>48</v>
      </c>
      <c r="B59" s="71"/>
      <c r="C59" s="71"/>
      <c r="D59" s="71"/>
      <c r="E59" s="71"/>
      <c r="F59" s="71"/>
      <c r="G59" s="71"/>
      <c r="H59" s="72"/>
      <c r="I59" s="9"/>
      <c r="J59" s="73" t="s">
        <v>103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4"/>
      <c r="BX59" s="75" t="s">
        <v>75</v>
      </c>
      <c r="BY59" s="71"/>
      <c r="BZ59" s="71"/>
      <c r="CA59" s="71"/>
      <c r="CB59" s="71"/>
      <c r="CC59" s="71"/>
      <c r="CD59" s="71"/>
      <c r="CE59" s="71"/>
      <c r="CF59" s="71"/>
      <c r="CG59" s="72"/>
      <c r="CH59" s="17">
        <v>0</v>
      </c>
    </row>
    <row r="60" spans="1:86" s="5" customFormat="1" ht="11.25">
      <c r="A60" s="70" t="s">
        <v>49</v>
      </c>
      <c r="B60" s="71"/>
      <c r="C60" s="71"/>
      <c r="D60" s="71"/>
      <c r="E60" s="71"/>
      <c r="F60" s="71"/>
      <c r="G60" s="71"/>
      <c r="H60" s="72"/>
      <c r="I60" s="9"/>
      <c r="J60" s="73" t="s">
        <v>37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4"/>
      <c r="BX60" s="75" t="s">
        <v>75</v>
      </c>
      <c r="BY60" s="71"/>
      <c r="BZ60" s="71"/>
      <c r="CA60" s="71"/>
      <c r="CB60" s="71"/>
      <c r="CC60" s="71"/>
      <c r="CD60" s="71"/>
      <c r="CE60" s="71"/>
      <c r="CF60" s="71"/>
      <c r="CG60" s="72"/>
      <c r="CH60" s="17">
        <v>1063.87</v>
      </c>
    </row>
    <row r="61" spans="1:86" s="5" customFormat="1" ht="11.25">
      <c r="A61" s="70" t="s">
        <v>50</v>
      </c>
      <c r="B61" s="71"/>
      <c r="C61" s="71"/>
      <c r="D61" s="71"/>
      <c r="E61" s="71"/>
      <c r="F61" s="71"/>
      <c r="G61" s="71"/>
      <c r="H61" s="72"/>
      <c r="I61" s="9"/>
      <c r="J61" s="73" t="s">
        <v>104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4"/>
      <c r="BX61" s="75" t="s">
        <v>75</v>
      </c>
      <c r="BY61" s="71"/>
      <c r="BZ61" s="71"/>
      <c r="CA61" s="71"/>
      <c r="CB61" s="71"/>
      <c r="CC61" s="71"/>
      <c r="CD61" s="71"/>
      <c r="CE61" s="71"/>
      <c r="CF61" s="71"/>
      <c r="CG61" s="72"/>
      <c r="CH61" s="17">
        <v>0</v>
      </c>
    </row>
    <row r="62" spans="1:86" s="5" customFormat="1" ht="11.25">
      <c r="A62" s="70" t="s">
        <v>119</v>
      </c>
      <c r="B62" s="71"/>
      <c r="C62" s="71"/>
      <c r="D62" s="71"/>
      <c r="E62" s="71"/>
      <c r="F62" s="71"/>
      <c r="G62" s="71"/>
      <c r="H62" s="72"/>
      <c r="I62" s="9"/>
      <c r="J62" s="73" t="s">
        <v>51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4"/>
      <c r="BX62" s="75" t="s">
        <v>75</v>
      </c>
      <c r="BY62" s="71"/>
      <c r="BZ62" s="71"/>
      <c r="CA62" s="71"/>
      <c r="CB62" s="71"/>
      <c r="CC62" s="71"/>
      <c r="CD62" s="71"/>
      <c r="CE62" s="71"/>
      <c r="CF62" s="71"/>
      <c r="CG62" s="72"/>
      <c r="CH62" s="17">
        <v>1412.8</v>
      </c>
    </row>
    <row r="63" spans="1:86" s="5" customFormat="1" ht="11.25">
      <c r="A63" s="65">
        <v>4</v>
      </c>
      <c r="B63" s="66"/>
      <c r="C63" s="66"/>
      <c r="D63" s="66"/>
      <c r="E63" s="66"/>
      <c r="F63" s="66"/>
      <c r="G63" s="66"/>
      <c r="H63" s="76"/>
      <c r="I63" s="7"/>
      <c r="J63" s="68" t="s">
        <v>67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9"/>
      <c r="BX63" s="75" t="s">
        <v>75</v>
      </c>
      <c r="BY63" s="71"/>
      <c r="BZ63" s="71"/>
      <c r="CA63" s="71"/>
      <c r="CB63" s="71"/>
      <c r="CC63" s="71"/>
      <c r="CD63" s="71"/>
      <c r="CE63" s="71"/>
      <c r="CF63" s="71"/>
      <c r="CG63" s="72"/>
      <c r="CH63" s="13">
        <v>0</v>
      </c>
    </row>
    <row r="64" spans="1:86" s="5" customFormat="1" ht="11.25">
      <c r="A64" s="65" t="s">
        <v>53</v>
      </c>
      <c r="B64" s="66"/>
      <c r="C64" s="66"/>
      <c r="D64" s="66"/>
      <c r="E64" s="66"/>
      <c r="F64" s="66"/>
      <c r="G64" s="66"/>
      <c r="H64" s="76"/>
      <c r="I64" s="7"/>
      <c r="J64" s="68" t="s">
        <v>52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75" t="s">
        <v>75</v>
      </c>
      <c r="BY64" s="71"/>
      <c r="BZ64" s="71"/>
      <c r="CA64" s="71"/>
      <c r="CB64" s="71"/>
      <c r="CC64" s="71"/>
      <c r="CD64" s="71"/>
      <c r="CE64" s="71"/>
      <c r="CF64" s="71"/>
      <c r="CG64" s="72"/>
      <c r="CH64" s="13">
        <f>+CH67+CH68</f>
        <v>0</v>
      </c>
    </row>
    <row r="65" spans="1:86" s="5" customFormat="1" ht="11.25">
      <c r="A65" s="70" t="s">
        <v>68</v>
      </c>
      <c r="B65" s="71"/>
      <c r="C65" s="71"/>
      <c r="D65" s="71"/>
      <c r="E65" s="71"/>
      <c r="F65" s="71"/>
      <c r="G65" s="71"/>
      <c r="H65" s="72"/>
      <c r="I65" s="9"/>
      <c r="J65" s="73" t="s">
        <v>54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4"/>
      <c r="BX65" s="75" t="s">
        <v>75</v>
      </c>
      <c r="BY65" s="71"/>
      <c r="BZ65" s="71"/>
      <c r="CA65" s="71"/>
      <c r="CB65" s="71"/>
      <c r="CC65" s="71"/>
      <c r="CD65" s="71"/>
      <c r="CE65" s="71"/>
      <c r="CF65" s="71"/>
      <c r="CG65" s="72"/>
      <c r="CH65" s="13">
        <v>0</v>
      </c>
    </row>
    <row r="66" spans="1:86" s="5" customFormat="1" ht="11.25">
      <c r="A66" s="70" t="s">
        <v>69</v>
      </c>
      <c r="B66" s="71"/>
      <c r="C66" s="71"/>
      <c r="D66" s="71"/>
      <c r="E66" s="71"/>
      <c r="F66" s="71"/>
      <c r="G66" s="71"/>
      <c r="H66" s="72"/>
      <c r="I66" s="9"/>
      <c r="J66" s="73" t="s">
        <v>55</v>
      </c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4"/>
      <c r="BX66" s="75" t="s">
        <v>75</v>
      </c>
      <c r="BY66" s="71"/>
      <c r="BZ66" s="71"/>
      <c r="CA66" s="71"/>
      <c r="CB66" s="71"/>
      <c r="CC66" s="71"/>
      <c r="CD66" s="71"/>
      <c r="CE66" s="71"/>
      <c r="CF66" s="71"/>
      <c r="CG66" s="72"/>
      <c r="CH66" s="13">
        <v>0</v>
      </c>
    </row>
    <row r="67" spans="1:86" s="5" customFormat="1" ht="11.25">
      <c r="A67" s="70" t="s">
        <v>120</v>
      </c>
      <c r="B67" s="71"/>
      <c r="C67" s="71"/>
      <c r="D67" s="71"/>
      <c r="E67" s="71"/>
      <c r="F67" s="71"/>
      <c r="G67" s="71"/>
      <c r="H67" s="72"/>
      <c r="I67" s="9"/>
      <c r="J67" s="73" t="s">
        <v>56</v>
      </c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4"/>
      <c r="BX67" s="75" t="s">
        <v>75</v>
      </c>
      <c r="BY67" s="71"/>
      <c r="BZ67" s="71"/>
      <c r="CA67" s="71"/>
      <c r="CB67" s="71"/>
      <c r="CC67" s="71"/>
      <c r="CD67" s="71"/>
      <c r="CE67" s="71"/>
      <c r="CF67" s="71"/>
      <c r="CG67" s="72"/>
      <c r="CH67" s="13">
        <v>0</v>
      </c>
    </row>
    <row r="68" spans="1:86" s="5" customFormat="1" ht="22.5" customHeight="1">
      <c r="A68" s="70" t="s">
        <v>121</v>
      </c>
      <c r="B68" s="71"/>
      <c r="C68" s="71"/>
      <c r="D68" s="71"/>
      <c r="E68" s="71"/>
      <c r="F68" s="71"/>
      <c r="G68" s="71"/>
      <c r="H68" s="72"/>
      <c r="I68" s="9"/>
      <c r="J68" s="73" t="s">
        <v>105</v>
      </c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4"/>
      <c r="BX68" s="75" t="s">
        <v>75</v>
      </c>
      <c r="BY68" s="71"/>
      <c r="BZ68" s="71"/>
      <c r="CA68" s="71"/>
      <c r="CB68" s="71"/>
      <c r="CC68" s="71"/>
      <c r="CD68" s="71"/>
      <c r="CE68" s="71"/>
      <c r="CF68" s="71"/>
      <c r="CG68" s="72"/>
      <c r="CH68" s="13">
        <v>0</v>
      </c>
    </row>
    <row r="69" spans="1:86" s="5" customFormat="1" ht="11.25">
      <c r="A69" s="65" t="s">
        <v>79</v>
      </c>
      <c r="B69" s="66"/>
      <c r="C69" s="66"/>
      <c r="D69" s="66"/>
      <c r="E69" s="66"/>
      <c r="F69" s="66"/>
      <c r="G69" s="66"/>
      <c r="H69" s="76"/>
      <c r="I69" s="7"/>
      <c r="J69" s="68" t="s">
        <v>57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9"/>
      <c r="BX69" s="75" t="s">
        <v>75</v>
      </c>
      <c r="BY69" s="71"/>
      <c r="BZ69" s="71"/>
      <c r="CA69" s="71"/>
      <c r="CB69" s="71"/>
      <c r="CC69" s="71"/>
      <c r="CD69" s="71"/>
      <c r="CE69" s="71"/>
      <c r="CF69" s="71"/>
      <c r="CG69" s="72"/>
      <c r="CH69" s="13">
        <v>265.97</v>
      </c>
    </row>
    <row r="70" spans="1:86" s="5" customFormat="1" ht="11.25">
      <c r="A70" s="65">
        <v>5</v>
      </c>
      <c r="B70" s="66"/>
      <c r="C70" s="66"/>
      <c r="D70" s="66"/>
      <c r="E70" s="66"/>
      <c r="F70" s="66"/>
      <c r="G70" s="66"/>
      <c r="H70" s="76"/>
      <c r="I70" s="7"/>
      <c r="J70" s="68" t="s">
        <v>58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9"/>
      <c r="BX70" s="75" t="s">
        <v>75</v>
      </c>
      <c r="BY70" s="71"/>
      <c r="BZ70" s="71"/>
      <c r="CA70" s="71"/>
      <c r="CB70" s="71"/>
      <c r="CC70" s="71"/>
      <c r="CD70" s="71"/>
      <c r="CE70" s="71"/>
      <c r="CF70" s="71"/>
      <c r="CG70" s="72"/>
      <c r="CH70" s="13">
        <v>157346.28</v>
      </c>
    </row>
    <row r="71" spans="1:86" s="5" customFormat="1" ht="11.25">
      <c r="A71" s="65" t="s">
        <v>59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7"/>
    </row>
    <row r="72" spans="1:86" s="5" customFormat="1" ht="11.25" customHeight="1">
      <c r="A72" s="70">
        <v>1</v>
      </c>
      <c r="B72" s="71"/>
      <c r="C72" s="71"/>
      <c r="D72" s="71"/>
      <c r="E72" s="71"/>
      <c r="F72" s="71"/>
      <c r="G72" s="71"/>
      <c r="H72" s="72"/>
      <c r="I72" s="9"/>
      <c r="J72" s="73" t="s">
        <v>60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4"/>
      <c r="BX72" s="75" t="s">
        <v>70</v>
      </c>
      <c r="BY72" s="71"/>
      <c r="BZ72" s="71"/>
      <c r="CA72" s="71"/>
      <c r="CB72" s="71"/>
      <c r="CC72" s="71"/>
      <c r="CD72" s="71"/>
      <c r="CE72" s="71"/>
      <c r="CF72" s="71"/>
      <c r="CG72" s="72"/>
      <c r="CH72" s="13">
        <v>102</v>
      </c>
    </row>
    <row r="73" spans="1:86" s="5" customFormat="1" ht="11.25">
      <c r="A73" s="70">
        <v>2</v>
      </c>
      <c r="B73" s="71"/>
      <c r="C73" s="71"/>
      <c r="D73" s="71"/>
      <c r="E73" s="71"/>
      <c r="F73" s="71"/>
      <c r="G73" s="71"/>
      <c r="H73" s="72"/>
      <c r="I73" s="9"/>
      <c r="J73" s="73" t="s">
        <v>61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4"/>
      <c r="BX73" s="75" t="s">
        <v>62</v>
      </c>
      <c r="BY73" s="71"/>
      <c r="BZ73" s="71"/>
      <c r="CA73" s="71"/>
      <c r="CB73" s="71"/>
      <c r="CC73" s="71"/>
      <c r="CD73" s="71"/>
      <c r="CE73" s="71"/>
      <c r="CF73" s="71"/>
      <c r="CG73" s="72"/>
      <c r="CH73" s="13">
        <v>184.62</v>
      </c>
    </row>
    <row r="74" spans="1:86" s="5" customFormat="1" ht="11.25">
      <c r="A74" s="70">
        <v>3</v>
      </c>
      <c r="B74" s="71"/>
      <c r="C74" s="71"/>
      <c r="D74" s="71"/>
      <c r="E74" s="71"/>
      <c r="F74" s="71"/>
      <c r="G74" s="71"/>
      <c r="H74" s="72"/>
      <c r="I74" s="9"/>
      <c r="J74" s="73" t="s">
        <v>106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4"/>
      <c r="BX74" s="75" t="s">
        <v>80</v>
      </c>
      <c r="BY74" s="71"/>
      <c r="BZ74" s="71"/>
      <c r="CA74" s="71"/>
      <c r="CB74" s="71"/>
      <c r="CC74" s="71"/>
      <c r="CD74" s="71"/>
      <c r="CE74" s="71"/>
      <c r="CF74" s="71"/>
      <c r="CG74" s="72"/>
      <c r="CH74" s="55">
        <v>62</v>
      </c>
    </row>
    <row r="75" spans="1:86" s="5" customFormat="1" ht="12" thickBot="1">
      <c r="A75" s="58">
        <v>4</v>
      </c>
      <c r="B75" s="59"/>
      <c r="C75" s="59"/>
      <c r="D75" s="59"/>
      <c r="E75" s="59"/>
      <c r="F75" s="59"/>
      <c r="G75" s="59"/>
      <c r="H75" s="60"/>
      <c r="I75" s="14"/>
      <c r="J75" s="61" t="s">
        <v>81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2"/>
      <c r="BX75" s="63" t="s">
        <v>63</v>
      </c>
      <c r="BY75" s="59"/>
      <c r="BZ75" s="59"/>
      <c r="CA75" s="59"/>
      <c r="CB75" s="59"/>
      <c r="CC75" s="59"/>
      <c r="CD75" s="59"/>
      <c r="CE75" s="59"/>
      <c r="CF75" s="59"/>
      <c r="CG75" s="60"/>
      <c r="CH75" s="56">
        <v>41</v>
      </c>
    </row>
    <row r="79" ht="12.75">
      <c r="A79" s="1" t="s">
        <v>203</v>
      </c>
    </row>
  </sheetData>
  <sheetProtection/>
  <mergeCells count="197">
    <mergeCell ref="CB1:CH1"/>
    <mergeCell ref="CB2:CH2"/>
    <mergeCell ref="CB3:CH3"/>
    <mergeCell ref="CB4:CH4"/>
    <mergeCell ref="CB5:CH5"/>
    <mergeCell ref="A7:CH7"/>
    <mergeCell ref="P8:BR8"/>
    <mergeCell ref="BS8:CD8"/>
    <mergeCell ref="CE8:CH8"/>
    <mergeCell ref="P9:BR9"/>
    <mergeCell ref="A10:CH10"/>
    <mergeCell ref="AO11:CH11"/>
    <mergeCell ref="AO12:CH12"/>
    <mergeCell ref="A14:H14"/>
    <mergeCell ref="I14:BW14"/>
    <mergeCell ref="BX14:CG14"/>
    <mergeCell ref="A15:H15"/>
    <mergeCell ref="J15:BW15"/>
    <mergeCell ref="BX15:CG15"/>
    <mergeCell ref="A16:H16"/>
    <mergeCell ref="J16:BW16"/>
    <mergeCell ref="BX16:CG16"/>
    <mergeCell ref="A17:H17"/>
    <mergeCell ref="J17:BW17"/>
    <mergeCell ref="BX17:CG17"/>
    <mergeCell ref="A18:H18"/>
    <mergeCell ref="J18:BW18"/>
    <mergeCell ref="BX18:CG18"/>
    <mergeCell ref="A19:H19"/>
    <mergeCell ref="J19:BW19"/>
    <mergeCell ref="BX19:CG19"/>
    <mergeCell ref="A20:H20"/>
    <mergeCell ref="J20:BW20"/>
    <mergeCell ref="BX20:CG20"/>
    <mergeCell ref="A21:H21"/>
    <mergeCell ref="J21:BW21"/>
    <mergeCell ref="BX21:CG21"/>
    <mergeCell ref="A22:H22"/>
    <mergeCell ref="J22:BW22"/>
    <mergeCell ref="BX22:CG22"/>
    <mergeCell ref="A23:H23"/>
    <mergeCell ref="J23:BW23"/>
    <mergeCell ref="BX23:CG23"/>
    <mergeCell ref="A24:H24"/>
    <mergeCell ref="J24:BW24"/>
    <mergeCell ref="BX24:CG24"/>
    <mergeCell ref="A25:H25"/>
    <mergeCell ref="J25:BW25"/>
    <mergeCell ref="BX25:CG25"/>
    <mergeCell ref="A26:H26"/>
    <mergeCell ref="J26:BW26"/>
    <mergeCell ref="BX26:CG26"/>
    <mergeCell ref="A27:H27"/>
    <mergeCell ref="J27:BW27"/>
    <mergeCell ref="BX27:CG27"/>
    <mergeCell ref="A28:H28"/>
    <mergeCell ref="J28:BW28"/>
    <mergeCell ref="BX28:CG28"/>
    <mergeCell ref="A29:H29"/>
    <mergeCell ref="J29:BW29"/>
    <mergeCell ref="BX29:CG29"/>
    <mergeCell ref="A30:H30"/>
    <mergeCell ref="J30:BW30"/>
    <mergeCell ref="BX30:CG30"/>
    <mergeCell ref="A31:H31"/>
    <mergeCell ref="J31:BW31"/>
    <mergeCell ref="BX31:CG31"/>
    <mergeCell ref="A32:H32"/>
    <mergeCell ref="J32:BW32"/>
    <mergeCell ref="BX32:CG32"/>
    <mergeCell ref="A33:H33"/>
    <mergeCell ref="J33:BW33"/>
    <mergeCell ref="BX33:CG33"/>
    <mergeCell ref="A34:H34"/>
    <mergeCell ref="J34:BW34"/>
    <mergeCell ref="BX34:CG34"/>
    <mergeCell ref="A35:H35"/>
    <mergeCell ref="J35:BW35"/>
    <mergeCell ref="BX35:CG35"/>
    <mergeCell ref="A36:H36"/>
    <mergeCell ref="J36:BW36"/>
    <mergeCell ref="BX36:CG36"/>
    <mergeCell ref="A37:H37"/>
    <mergeCell ref="J37:BW37"/>
    <mergeCell ref="BX37:CG37"/>
    <mergeCell ref="A38:H38"/>
    <mergeCell ref="J38:BW38"/>
    <mergeCell ref="BX38:CG38"/>
    <mergeCell ref="A39:H39"/>
    <mergeCell ref="J39:BW39"/>
    <mergeCell ref="BX39:CG39"/>
    <mergeCell ref="A40:H40"/>
    <mergeCell ref="J40:BW40"/>
    <mergeCell ref="BX40:CG40"/>
    <mergeCell ref="A41:H41"/>
    <mergeCell ref="J41:BW41"/>
    <mergeCell ref="BX41:CG41"/>
    <mergeCell ref="A42:H42"/>
    <mergeCell ref="J42:BW42"/>
    <mergeCell ref="BX42:CG42"/>
    <mergeCell ref="A43:H43"/>
    <mergeCell ref="J43:BW43"/>
    <mergeCell ref="BX43:CG43"/>
    <mergeCell ref="A44:H44"/>
    <mergeCell ref="J44:BW44"/>
    <mergeCell ref="BX44:CG44"/>
    <mergeCell ref="A45:H45"/>
    <mergeCell ref="J45:BW45"/>
    <mergeCell ref="BX45:CG45"/>
    <mergeCell ref="A46:H46"/>
    <mergeCell ref="J46:BW46"/>
    <mergeCell ref="BX46:CG46"/>
    <mergeCell ref="A47:H47"/>
    <mergeCell ref="J47:BW47"/>
    <mergeCell ref="BX47:CG47"/>
    <mergeCell ref="A48:H48"/>
    <mergeCell ref="J48:BW48"/>
    <mergeCell ref="BX48:CG48"/>
    <mergeCell ref="A49:H49"/>
    <mergeCell ref="J49:BW49"/>
    <mergeCell ref="BX49:CG49"/>
    <mergeCell ref="A50:H50"/>
    <mergeCell ref="J50:BW50"/>
    <mergeCell ref="BX50:CG50"/>
    <mergeCell ref="A51:H51"/>
    <mergeCell ref="J51:BW51"/>
    <mergeCell ref="BX51:CG51"/>
    <mergeCell ref="A52:H52"/>
    <mergeCell ref="J52:BW52"/>
    <mergeCell ref="BX52:CG52"/>
    <mergeCell ref="A53:H53"/>
    <mergeCell ref="J53:BW53"/>
    <mergeCell ref="BX53:CG53"/>
    <mergeCell ref="A54:H54"/>
    <mergeCell ref="J54:BW54"/>
    <mergeCell ref="BX54:CG54"/>
    <mergeCell ref="A55:H55"/>
    <mergeCell ref="J55:BW55"/>
    <mergeCell ref="BX55:CG55"/>
    <mergeCell ref="A56:H56"/>
    <mergeCell ref="J56:BW56"/>
    <mergeCell ref="BX56:CG56"/>
    <mergeCell ref="A57:H57"/>
    <mergeCell ref="J57:BW57"/>
    <mergeCell ref="BX57:CG57"/>
    <mergeCell ref="A58:H58"/>
    <mergeCell ref="J58:BW58"/>
    <mergeCell ref="BX58:CG58"/>
    <mergeCell ref="A59:H59"/>
    <mergeCell ref="J59:BW59"/>
    <mergeCell ref="BX59:CG59"/>
    <mergeCell ref="A60:H60"/>
    <mergeCell ref="J60:BW60"/>
    <mergeCell ref="BX60:CG60"/>
    <mergeCell ref="A61:H61"/>
    <mergeCell ref="J61:BW61"/>
    <mergeCell ref="BX61:CG61"/>
    <mergeCell ref="A62:H62"/>
    <mergeCell ref="J62:BW62"/>
    <mergeCell ref="BX62:CG62"/>
    <mergeCell ref="A63:H63"/>
    <mergeCell ref="J63:BW63"/>
    <mergeCell ref="BX63:CG63"/>
    <mergeCell ref="A64:H64"/>
    <mergeCell ref="J64:BW64"/>
    <mergeCell ref="BX64:CG64"/>
    <mergeCell ref="A65:H65"/>
    <mergeCell ref="J65:BW65"/>
    <mergeCell ref="BX65:CG65"/>
    <mergeCell ref="A66:H66"/>
    <mergeCell ref="J66:BW66"/>
    <mergeCell ref="BX66:CG66"/>
    <mergeCell ref="A67:H67"/>
    <mergeCell ref="J67:BW67"/>
    <mergeCell ref="BX67:CG67"/>
    <mergeCell ref="A68:H68"/>
    <mergeCell ref="J68:BW68"/>
    <mergeCell ref="BX68:CG68"/>
    <mergeCell ref="A69:H69"/>
    <mergeCell ref="J69:BW69"/>
    <mergeCell ref="BX69:CG69"/>
    <mergeCell ref="A70:H70"/>
    <mergeCell ref="J70:BW70"/>
    <mergeCell ref="BX70:CG70"/>
    <mergeCell ref="A71:CH71"/>
    <mergeCell ref="A72:H72"/>
    <mergeCell ref="J72:BW72"/>
    <mergeCell ref="BX72:CG72"/>
    <mergeCell ref="A75:H75"/>
    <mergeCell ref="J75:BW75"/>
    <mergeCell ref="BX75:CG75"/>
    <mergeCell ref="A73:H73"/>
    <mergeCell ref="J73:BW73"/>
    <mergeCell ref="BX73:CG73"/>
    <mergeCell ref="A74:H74"/>
    <mergeCell ref="J74:BW74"/>
    <mergeCell ref="BX74:CG7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 В. Шкода</cp:lastModifiedBy>
  <cp:lastPrinted>2022-02-10T05:51:24Z</cp:lastPrinted>
  <dcterms:created xsi:type="dcterms:W3CDTF">2018-10-15T12:06:40Z</dcterms:created>
  <dcterms:modified xsi:type="dcterms:W3CDTF">2022-02-10T05:52:04Z</dcterms:modified>
  <cp:category/>
  <cp:version/>
  <cp:contentType/>
  <cp:contentStatus/>
</cp:coreProperties>
</file>